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nathon\Desktop\GGU - MSF\Summer 2023\ACCTG 351C - Analysis of Financial Information for Accountants\Week 14\"/>
    </mc:Choice>
  </mc:AlternateContent>
  <xr:revisionPtr revIDLastSave="0" documentId="13_ncr:1_{A7B94B63-8A3A-421A-B7D9-4C811C89D8A1}" xr6:coauthVersionLast="47" xr6:coauthVersionMax="47" xr10:uidLastSave="{00000000-0000-0000-0000-000000000000}"/>
  <bookViews>
    <workbookView xWindow="-108" yWindow="-108" windowWidth="23256" windowHeight="12576" tabRatio="805" firstSheet="5" activeTab="11" xr2:uid="{00000000-000D-0000-FFFF-FFFF00000000}"/>
  </bookViews>
  <sheets>
    <sheet name="Notes" sheetId="93" r:id="rId1"/>
    <sheet name="Validation" sheetId="92" r:id="rId2"/>
    <sheet name="2015 data" sheetId="87" r:id="rId3"/>
    <sheet name="2015 Consolidated" sheetId="101" r:id="rId4"/>
    <sheet name="Validation (2015 Consolidated)" sheetId="110" r:id="rId5"/>
    <sheet name="Sales &amp; Cash Receipts Pivot Tbl" sheetId="102" r:id="rId6"/>
    <sheet name="Aging Analysis" sheetId="103" r:id="rId7"/>
    <sheet name="% Bad Debt" sheetId="105" r:id="rId8"/>
    <sheet name="Cash Flow" sheetId="98" r:id="rId9"/>
    <sheet name="Dashboard (Asm. &amp; Metrics)" sheetId="104" r:id="rId10"/>
    <sheet name="Expenses" sheetId="99" r:id="rId11"/>
    <sheet name="Forecasted Expenses" sheetId="108" r:id="rId12"/>
  </sheets>
  <definedNames>
    <definedName name="_xlnm._FilterDatabase" localSheetId="3" hidden="1">'2015 Consolidated'!$O$1:$O$1000</definedName>
    <definedName name="_xlnm._FilterDatabase" localSheetId="2" hidden="1">'2015 data'!$A$1:$J$1000</definedName>
  </definedNames>
  <calcPr calcId="191029"/>
  <pivotCaches>
    <pivotCache cacheId="0" r:id="rId13"/>
    <pivotCache cacheId="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1" l="1"/>
  <c r="J3" i="87"/>
  <c r="J4" i="87"/>
  <c r="J5" i="87"/>
  <c r="J6" i="87"/>
  <c r="J7" i="87"/>
  <c r="J8" i="87"/>
  <c r="J9" i="87"/>
  <c r="J10" i="87"/>
  <c r="J11" i="87"/>
  <c r="J12" i="87"/>
  <c r="J13" i="87"/>
  <c r="J14" i="87"/>
  <c r="J15" i="87"/>
  <c r="J16" i="87"/>
  <c r="J17" i="87"/>
  <c r="J18" i="87"/>
  <c r="J19" i="87"/>
  <c r="J20" i="87"/>
  <c r="J21" i="87"/>
  <c r="J22" i="87"/>
  <c r="J23" i="87"/>
  <c r="J24" i="87"/>
  <c r="J25" i="87"/>
  <c r="J26" i="87"/>
  <c r="J27" i="87"/>
  <c r="J28" i="87"/>
  <c r="J29" i="87"/>
  <c r="J30" i="87"/>
  <c r="J31" i="87"/>
  <c r="J32" i="87"/>
  <c r="J33" i="87"/>
  <c r="J34" i="87"/>
  <c r="J35" i="87"/>
  <c r="J36" i="87"/>
  <c r="J37" i="87"/>
  <c r="J38" i="87"/>
  <c r="J39" i="87"/>
  <c r="J40" i="87"/>
  <c r="J41" i="87"/>
  <c r="J42" i="87"/>
  <c r="J43" i="87"/>
  <c r="J44" i="87"/>
  <c r="J45" i="87"/>
  <c r="J46" i="87"/>
  <c r="J47" i="87"/>
  <c r="J48" i="87"/>
  <c r="J49" i="87"/>
  <c r="J50" i="87"/>
  <c r="J51" i="87"/>
  <c r="J52" i="87"/>
  <c r="J53" i="87"/>
  <c r="J54" i="87"/>
  <c r="J55" i="87"/>
  <c r="J56" i="87"/>
  <c r="J57" i="87"/>
  <c r="J58" i="87"/>
  <c r="J59" i="87"/>
  <c r="J60" i="87"/>
  <c r="J61" i="87"/>
  <c r="J62" i="87"/>
  <c r="J63" i="87"/>
  <c r="J64" i="87"/>
  <c r="J65" i="87"/>
  <c r="J66" i="87"/>
  <c r="J67" i="87"/>
  <c r="J68" i="87"/>
  <c r="J69" i="87"/>
  <c r="J70" i="87"/>
  <c r="J71" i="87"/>
  <c r="J72" i="87"/>
  <c r="J73" i="87"/>
  <c r="J74" i="87"/>
  <c r="J75" i="87"/>
  <c r="J76" i="87"/>
  <c r="J77" i="87"/>
  <c r="J78" i="87"/>
  <c r="J79" i="87"/>
  <c r="J80" i="87"/>
  <c r="J81" i="87"/>
  <c r="J82" i="87"/>
  <c r="J83" i="87"/>
  <c r="J84" i="87"/>
  <c r="J85" i="87"/>
  <c r="J86" i="87"/>
  <c r="J87" i="87"/>
  <c r="J88" i="87"/>
  <c r="J89" i="87"/>
  <c r="J90" i="87"/>
  <c r="J91" i="87"/>
  <c r="J92" i="87"/>
  <c r="J93" i="87"/>
  <c r="J94" i="87"/>
  <c r="J95" i="87"/>
  <c r="J96" i="87"/>
  <c r="J97" i="87"/>
  <c r="J98" i="87"/>
  <c r="J99" i="87"/>
  <c r="J100" i="87"/>
  <c r="J101" i="87"/>
  <c r="J102" i="87"/>
  <c r="J103" i="87"/>
  <c r="J104" i="87"/>
  <c r="J105" i="87"/>
  <c r="J106" i="87"/>
  <c r="J107" i="87"/>
  <c r="J108" i="87"/>
  <c r="J109" i="87"/>
  <c r="J110" i="87"/>
  <c r="J111" i="87"/>
  <c r="J112" i="87"/>
  <c r="J113" i="87"/>
  <c r="J114" i="87"/>
  <c r="J115" i="87"/>
  <c r="J116" i="87"/>
  <c r="J117" i="87"/>
  <c r="J118" i="87"/>
  <c r="J119" i="87"/>
  <c r="J120" i="87"/>
  <c r="J121" i="87"/>
  <c r="J122" i="87"/>
  <c r="J123" i="87"/>
  <c r="J124" i="87"/>
  <c r="J125" i="87"/>
  <c r="J126" i="87"/>
  <c r="J127" i="87"/>
  <c r="J128" i="87"/>
  <c r="J129" i="87"/>
  <c r="J130" i="87"/>
  <c r="J131" i="87"/>
  <c r="J132" i="87"/>
  <c r="J133" i="87"/>
  <c r="J134" i="87"/>
  <c r="J135" i="87"/>
  <c r="J136" i="87"/>
  <c r="J137" i="87"/>
  <c r="J138" i="87"/>
  <c r="J139" i="87"/>
  <c r="J140" i="87"/>
  <c r="J141" i="87"/>
  <c r="J142" i="87"/>
  <c r="J143" i="87"/>
  <c r="J144" i="87"/>
  <c r="J145" i="87"/>
  <c r="J146" i="87"/>
  <c r="J147" i="87"/>
  <c r="J148" i="87"/>
  <c r="J149" i="87"/>
  <c r="J150" i="87"/>
  <c r="J151" i="87"/>
  <c r="J152" i="87"/>
  <c r="J153" i="87"/>
  <c r="J154" i="87"/>
  <c r="J155" i="87"/>
  <c r="J156" i="87"/>
  <c r="J157" i="87"/>
  <c r="J158" i="87"/>
  <c r="J159" i="87"/>
  <c r="J160" i="87"/>
  <c r="J161" i="87"/>
  <c r="J162" i="87"/>
  <c r="J163" i="87"/>
  <c r="J164" i="87"/>
  <c r="J165" i="87"/>
  <c r="J166" i="87"/>
  <c r="J167" i="87"/>
  <c r="J168" i="87"/>
  <c r="J169" i="87"/>
  <c r="J170" i="87"/>
  <c r="J171" i="87"/>
  <c r="J172" i="87"/>
  <c r="J173" i="87"/>
  <c r="J174" i="87"/>
  <c r="J175" i="87"/>
  <c r="J176" i="87"/>
  <c r="J177" i="87"/>
  <c r="J178" i="87"/>
  <c r="J179" i="87"/>
  <c r="J180" i="87"/>
  <c r="J181" i="87"/>
  <c r="J182" i="87"/>
  <c r="J183" i="87"/>
  <c r="J184" i="87"/>
  <c r="J185" i="87"/>
  <c r="J186" i="87"/>
  <c r="J187" i="87"/>
  <c r="J188" i="87"/>
  <c r="J189" i="87"/>
  <c r="J190" i="87"/>
  <c r="J191" i="87"/>
  <c r="J192" i="87"/>
  <c r="J193" i="87"/>
  <c r="J194" i="87"/>
  <c r="J195" i="87"/>
  <c r="J196" i="87"/>
  <c r="J197" i="87"/>
  <c r="J198" i="87"/>
  <c r="J199" i="87"/>
  <c r="J200" i="87"/>
  <c r="J201" i="87"/>
  <c r="J202" i="87"/>
  <c r="J203" i="87"/>
  <c r="J204" i="87"/>
  <c r="J205" i="87"/>
  <c r="J206" i="87"/>
  <c r="J207" i="87"/>
  <c r="J208" i="87"/>
  <c r="J209" i="87"/>
  <c r="J210" i="87"/>
  <c r="J211" i="87"/>
  <c r="J212" i="87"/>
  <c r="J213" i="87"/>
  <c r="J214" i="87"/>
  <c r="J215" i="87"/>
  <c r="J216" i="87"/>
  <c r="J217" i="87"/>
  <c r="J218" i="87"/>
  <c r="J219" i="87"/>
  <c r="J220" i="87"/>
  <c r="J221" i="87"/>
  <c r="J222" i="87"/>
  <c r="J223" i="87"/>
  <c r="J224" i="87"/>
  <c r="J225" i="87"/>
  <c r="J226" i="87"/>
  <c r="J227" i="87"/>
  <c r="J228" i="87"/>
  <c r="J229" i="87"/>
  <c r="J230" i="87"/>
  <c r="J231" i="87"/>
  <c r="J232" i="87"/>
  <c r="J233" i="87"/>
  <c r="J234" i="87"/>
  <c r="J235" i="87"/>
  <c r="J236" i="87"/>
  <c r="J237" i="87"/>
  <c r="J238" i="87"/>
  <c r="J239" i="87"/>
  <c r="J240" i="87"/>
  <c r="J241" i="87"/>
  <c r="J242" i="87"/>
  <c r="J243" i="87"/>
  <c r="J244" i="87"/>
  <c r="J245" i="87"/>
  <c r="J246" i="87"/>
  <c r="J247" i="87"/>
  <c r="J248" i="87"/>
  <c r="J249" i="87"/>
  <c r="J250" i="87"/>
  <c r="J251" i="87"/>
  <c r="J252" i="87"/>
  <c r="J253" i="87"/>
  <c r="J254" i="87"/>
  <c r="J255" i="87"/>
  <c r="J256" i="87"/>
  <c r="J257" i="87"/>
  <c r="J258" i="87"/>
  <c r="J259" i="87"/>
  <c r="J260" i="87"/>
  <c r="J261" i="87"/>
  <c r="J262" i="87"/>
  <c r="J263" i="87"/>
  <c r="J264" i="87"/>
  <c r="J265" i="87"/>
  <c r="J266" i="87"/>
  <c r="J267" i="87"/>
  <c r="J268" i="87"/>
  <c r="J269" i="87"/>
  <c r="J270" i="87"/>
  <c r="J271" i="87"/>
  <c r="J272" i="87"/>
  <c r="J273" i="87"/>
  <c r="J274" i="87"/>
  <c r="J275" i="87"/>
  <c r="J276" i="87"/>
  <c r="J277" i="87"/>
  <c r="J278" i="87"/>
  <c r="J279" i="87"/>
  <c r="J280" i="87"/>
  <c r="J281" i="87"/>
  <c r="J282" i="87"/>
  <c r="J283" i="87"/>
  <c r="J284" i="87"/>
  <c r="J285" i="87"/>
  <c r="J286" i="87"/>
  <c r="J287" i="87"/>
  <c r="J288" i="87"/>
  <c r="J289" i="87"/>
  <c r="J290" i="87"/>
  <c r="J291" i="87"/>
  <c r="J292" i="87"/>
  <c r="J293" i="87"/>
  <c r="J294" i="87"/>
  <c r="J295" i="87"/>
  <c r="J296" i="87"/>
  <c r="J297" i="87"/>
  <c r="J298" i="87"/>
  <c r="J299" i="87"/>
  <c r="J300" i="87"/>
  <c r="J301" i="87"/>
  <c r="J302" i="87"/>
  <c r="J303" i="87"/>
  <c r="J304" i="87"/>
  <c r="J305" i="87"/>
  <c r="J306" i="87"/>
  <c r="J307" i="87"/>
  <c r="J308" i="87"/>
  <c r="J309" i="87"/>
  <c r="J310" i="87"/>
  <c r="J311" i="87"/>
  <c r="J312" i="87"/>
  <c r="J313" i="87"/>
  <c r="J314" i="87"/>
  <c r="J315" i="87"/>
  <c r="J316" i="87"/>
  <c r="J317" i="87"/>
  <c r="J318" i="87"/>
  <c r="J319" i="87"/>
  <c r="J320" i="87"/>
  <c r="J321" i="87"/>
  <c r="J322" i="87"/>
  <c r="J323" i="87"/>
  <c r="J324" i="87"/>
  <c r="J325" i="87"/>
  <c r="J326" i="87"/>
  <c r="J327" i="87"/>
  <c r="J328" i="87"/>
  <c r="J329" i="87"/>
  <c r="J330" i="87"/>
  <c r="J331" i="87"/>
  <c r="J332" i="87"/>
  <c r="J333" i="87"/>
  <c r="J334" i="87"/>
  <c r="J335" i="87"/>
  <c r="J336" i="87"/>
  <c r="J337" i="87"/>
  <c r="J338" i="87"/>
  <c r="J339" i="87"/>
  <c r="J340" i="87"/>
  <c r="J341" i="87"/>
  <c r="J342" i="87"/>
  <c r="J343" i="87"/>
  <c r="J344" i="87"/>
  <c r="J345" i="87"/>
  <c r="J346" i="87"/>
  <c r="J347" i="87"/>
  <c r="J348" i="87"/>
  <c r="J349" i="87"/>
  <c r="J350" i="87"/>
  <c r="J351" i="87"/>
  <c r="J352" i="87"/>
  <c r="J353" i="87"/>
  <c r="J354" i="87"/>
  <c r="J355" i="87"/>
  <c r="J356" i="87"/>
  <c r="J357" i="87"/>
  <c r="J358" i="87"/>
  <c r="J359" i="87"/>
  <c r="J360" i="87"/>
  <c r="J361" i="87"/>
  <c r="J362" i="87"/>
  <c r="J363" i="87"/>
  <c r="J364" i="87"/>
  <c r="J365" i="87"/>
  <c r="J366" i="87"/>
  <c r="J367" i="87"/>
  <c r="J368" i="87"/>
  <c r="J369" i="87"/>
  <c r="J370" i="87"/>
  <c r="J371" i="87"/>
  <c r="J372" i="87"/>
  <c r="J373" i="87"/>
  <c r="J374" i="87"/>
  <c r="J375" i="87"/>
  <c r="J376" i="87"/>
  <c r="J377" i="87"/>
  <c r="J378" i="87"/>
  <c r="J379" i="87"/>
  <c r="J380" i="87"/>
  <c r="J381" i="87"/>
  <c r="J382" i="87"/>
  <c r="J383" i="87"/>
  <c r="J384" i="87"/>
  <c r="J385" i="87"/>
  <c r="J386" i="87"/>
  <c r="J387" i="87"/>
  <c r="J388" i="87"/>
  <c r="J389" i="87"/>
  <c r="J390" i="87"/>
  <c r="J391" i="87"/>
  <c r="J392" i="87"/>
  <c r="J393" i="87"/>
  <c r="J394" i="87"/>
  <c r="J395" i="87"/>
  <c r="J396" i="87"/>
  <c r="J397" i="87"/>
  <c r="J398" i="87"/>
  <c r="J399" i="87"/>
  <c r="J400" i="87"/>
  <c r="J401" i="87"/>
  <c r="J402" i="87"/>
  <c r="J403" i="87"/>
  <c r="J404" i="87"/>
  <c r="J405" i="87"/>
  <c r="J406" i="87"/>
  <c r="J407" i="87"/>
  <c r="J408" i="87"/>
  <c r="J409" i="87"/>
  <c r="J410" i="87"/>
  <c r="J411" i="87"/>
  <c r="J412" i="87"/>
  <c r="J413" i="87"/>
  <c r="J414" i="87"/>
  <c r="J415" i="87"/>
  <c r="J416" i="87"/>
  <c r="J417" i="87"/>
  <c r="J418" i="87"/>
  <c r="J419" i="87"/>
  <c r="J420" i="87"/>
  <c r="J421" i="87"/>
  <c r="J422" i="87"/>
  <c r="J423" i="87"/>
  <c r="J424" i="87"/>
  <c r="J425" i="87"/>
  <c r="J426" i="87"/>
  <c r="J427" i="87"/>
  <c r="J428" i="87"/>
  <c r="J429" i="87"/>
  <c r="J430" i="87"/>
  <c r="J431" i="87"/>
  <c r="J432" i="87"/>
  <c r="J433" i="87"/>
  <c r="J434" i="87"/>
  <c r="J435" i="87"/>
  <c r="J436" i="87"/>
  <c r="J437" i="87"/>
  <c r="J438" i="87"/>
  <c r="J439" i="87"/>
  <c r="J440" i="87"/>
  <c r="J441" i="87"/>
  <c r="J442" i="87"/>
  <c r="J443" i="87"/>
  <c r="J444" i="87"/>
  <c r="J445" i="87"/>
  <c r="J446" i="87"/>
  <c r="J447" i="87"/>
  <c r="J448" i="87"/>
  <c r="J449" i="87"/>
  <c r="J450" i="87"/>
  <c r="J451" i="87"/>
  <c r="J452" i="87"/>
  <c r="J453" i="87"/>
  <c r="J454" i="87"/>
  <c r="J455" i="87"/>
  <c r="J456" i="87"/>
  <c r="J457" i="87"/>
  <c r="J458" i="87"/>
  <c r="J459" i="87"/>
  <c r="J460" i="87"/>
  <c r="J461" i="87"/>
  <c r="J462" i="87"/>
  <c r="J463" i="87"/>
  <c r="J464" i="87"/>
  <c r="J465" i="87"/>
  <c r="J466" i="87"/>
  <c r="J467" i="87"/>
  <c r="J468" i="87"/>
  <c r="J469" i="87"/>
  <c r="J470" i="87"/>
  <c r="J471" i="87"/>
  <c r="J472" i="87"/>
  <c r="J473" i="87"/>
  <c r="J474" i="87"/>
  <c r="J475" i="87"/>
  <c r="J476" i="87"/>
  <c r="J477" i="87"/>
  <c r="J478" i="87"/>
  <c r="J479" i="87"/>
  <c r="J480" i="87"/>
  <c r="J481" i="87"/>
  <c r="J482" i="87"/>
  <c r="J483" i="87"/>
  <c r="J484" i="87"/>
  <c r="J485" i="87"/>
  <c r="J486" i="87"/>
  <c r="J487" i="87"/>
  <c r="J488" i="87"/>
  <c r="J489" i="87"/>
  <c r="J490" i="87"/>
  <c r="J491" i="87"/>
  <c r="J492" i="87"/>
  <c r="J493" i="87"/>
  <c r="J494" i="87"/>
  <c r="J495" i="87"/>
  <c r="J496" i="87"/>
  <c r="J497" i="87"/>
  <c r="J498" i="87"/>
  <c r="J499" i="87"/>
  <c r="J500" i="87"/>
  <c r="J501" i="87"/>
  <c r="J502" i="87"/>
  <c r="J503" i="87"/>
  <c r="J504" i="87"/>
  <c r="J505" i="87"/>
  <c r="J506" i="87"/>
  <c r="J507" i="87"/>
  <c r="J508" i="87"/>
  <c r="J509" i="87"/>
  <c r="J510" i="87"/>
  <c r="J511" i="87"/>
  <c r="J512" i="87"/>
  <c r="J513" i="87"/>
  <c r="J514" i="87"/>
  <c r="J515" i="87"/>
  <c r="J516" i="87"/>
  <c r="J517" i="87"/>
  <c r="J518" i="87"/>
  <c r="J519" i="87"/>
  <c r="J520" i="87"/>
  <c r="J521" i="87"/>
  <c r="J522" i="87"/>
  <c r="J523" i="87"/>
  <c r="J524" i="87"/>
  <c r="J525" i="87"/>
  <c r="J526" i="87"/>
  <c r="J527" i="87"/>
  <c r="J528" i="87"/>
  <c r="J529" i="87"/>
  <c r="J530" i="87"/>
  <c r="J531" i="87"/>
  <c r="J532" i="87"/>
  <c r="J533" i="87"/>
  <c r="J534" i="87"/>
  <c r="J535" i="87"/>
  <c r="J536" i="87"/>
  <c r="J537" i="87"/>
  <c r="J538" i="87"/>
  <c r="J539" i="87"/>
  <c r="J540" i="87"/>
  <c r="J541" i="87"/>
  <c r="J542" i="87"/>
  <c r="J543" i="87"/>
  <c r="J544" i="87"/>
  <c r="J545" i="87"/>
  <c r="J546" i="87"/>
  <c r="J547" i="87"/>
  <c r="J548" i="87"/>
  <c r="J549" i="87"/>
  <c r="J550" i="87"/>
  <c r="J551" i="87"/>
  <c r="J552" i="87"/>
  <c r="J553" i="87"/>
  <c r="J554" i="87"/>
  <c r="J555" i="87"/>
  <c r="J556" i="87"/>
  <c r="J557" i="87"/>
  <c r="J558" i="87"/>
  <c r="J559" i="87"/>
  <c r="J560" i="87"/>
  <c r="J561" i="87"/>
  <c r="J562" i="87"/>
  <c r="J563" i="87"/>
  <c r="J564" i="87"/>
  <c r="J565" i="87"/>
  <c r="J566" i="87"/>
  <c r="J567" i="87"/>
  <c r="J568" i="87"/>
  <c r="J569" i="87"/>
  <c r="J570" i="87"/>
  <c r="J571" i="87"/>
  <c r="J572" i="87"/>
  <c r="J573" i="87"/>
  <c r="J574" i="87"/>
  <c r="J575" i="87"/>
  <c r="J576" i="87"/>
  <c r="J577" i="87"/>
  <c r="J578" i="87"/>
  <c r="J579" i="87"/>
  <c r="J580" i="87"/>
  <c r="J581" i="87"/>
  <c r="J582" i="87"/>
  <c r="J583" i="87"/>
  <c r="J584" i="87"/>
  <c r="J585" i="87"/>
  <c r="J586" i="87"/>
  <c r="J587" i="87"/>
  <c r="J588" i="87"/>
  <c r="J589" i="87"/>
  <c r="J590" i="87"/>
  <c r="J591" i="87"/>
  <c r="J592" i="87"/>
  <c r="J593" i="87"/>
  <c r="J594" i="87"/>
  <c r="J595" i="87"/>
  <c r="J596" i="87"/>
  <c r="J597" i="87"/>
  <c r="J598" i="87"/>
  <c r="J599" i="87"/>
  <c r="J600" i="87"/>
  <c r="J601" i="87"/>
  <c r="J602" i="87"/>
  <c r="J603" i="87"/>
  <c r="J604" i="87"/>
  <c r="J605" i="87"/>
  <c r="J606" i="87"/>
  <c r="J607" i="87"/>
  <c r="J608" i="87"/>
  <c r="J609" i="87"/>
  <c r="J610" i="87"/>
  <c r="J611" i="87"/>
  <c r="J612" i="87"/>
  <c r="J613" i="87"/>
  <c r="J614" i="87"/>
  <c r="J615" i="87"/>
  <c r="J616" i="87"/>
  <c r="J617" i="87"/>
  <c r="J618" i="87"/>
  <c r="J619" i="87"/>
  <c r="J620" i="87"/>
  <c r="J621" i="87"/>
  <c r="J622" i="87"/>
  <c r="J623" i="87"/>
  <c r="J624" i="87"/>
  <c r="J625" i="87"/>
  <c r="J626" i="87"/>
  <c r="J627" i="87"/>
  <c r="J628" i="87"/>
  <c r="J629" i="87"/>
  <c r="J630" i="87"/>
  <c r="J631" i="87"/>
  <c r="J632" i="87"/>
  <c r="J633" i="87"/>
  <c r="J634" i="87"/>
  <c r="J635" i="87"/>
  <c r="J636" i="87"/>
  <c r="J637" i="87"/>
  <c r="J638" i="87"/>
  <c r="J639" i="87"/>
  <c r="J640" i="87"/>
  <c r="J641" i="87"/>
  <c r="J642" i="87"/>
  <c r="J643" i="87"/>
  <c r="J644" i="87"/>
  <c r="J645" i="87"/>
  <c r="J646" i="87"/>
  <c r="J647" i="87"/>
  <c r="J648" i="87"/>
  <c r="J649" i="87"/>
  <c r="J650" i="87"/>
  <c r="J651" i="87"/>
  <c r="J652" i="87"/>
  <c r="J653" i="87"/>
  <c r="J654" i="87"/>
  <c r="J655" i="87"/>
  <c r="J656" i="87"/>
  <c r="J657" i="87"/>
  <c r="J658" i="87"/>
  <c r="J659" i="87"/>
  <c r="J660" i="87"/>
  <c r="J661" i="87"/>
  <c r="J662" i="87"/>
  <c r="J663" i="87"/>
  <c r="J664" i="87"/>
  <c r="J665" i="87"/>
  <c r="J666" i="87"/>
  <c r="J667" i="87"/>
  <c r="J668" i="87"/>
  <c r="J669" i="87"/>
  <c r="J670" i="87"/>
  <c r="J671" i="87"/>
  <c r="J672" i="87"/>
  <c r="J673" i="87"/>
  <c r="J674" i="87"/>
  <c r="J675" i="87"/>
  <c r="J676" i="87"/>
  <c r="J677" i="87"/>
  <c r="J678" i="87"/>
  <c r="J679" i="87"/>
  <c r="J680" i="87"/>
  <c r="J681" i="87"/>
  <c r="J682" i="87"/>
  <c r="J683" i="87"/>
  <c r="J684" i="87"/>
  <c r="J685" i="87"/>
  <c r="J686" i="87"/>
  <c r="J687" i="87"/>
  <c r="J688" i="87"/>
  <c r="J689" i="87"/>
  <c r="J690" i="87"/>
  <c r="J691" i="87"/>
  <c r="J692" i="87"/>
  <c r="J693" i="87"/>
  <c r="J694" i="87"/>
  <c r="J695" i="87"/>
  <c r="J696" i="87"/>
  <c r="J697" i="87"/>
  <c r="J698" i="87"/>
  <c r="J699" i="87"/>
  <c r="J700" i="87"/>
  <c r="J701" i="87"/>
  <c r="J702" i="87"/>
  <c r="J703" i="87"/>
  <c r="J704" i="87"/>
  <c r="J705" i="87"/>
  <c r="J706" i="87"/>
  <c r="J707" i="87"/>
  <c r="J708" i="87"/>
  <c r="J709" i="87"/>
  <c r="J710" i="87"/>
  <c r="J711" i="87"/>
  <c r="J712" i="87"/>
  <c r="J713" i="87"/>
  <c r="J714" i="87"/>
  <c r="J715" i="87"/>
  <c r="J716" i="87"/>
  <c r="J717" i="87"/>
  <c r="J718" i="87"/>
  <c r="J719" i="87"/>
  <c r="J720" i="87"/>
  <c r="J721" i="87"/>
  <c r="J722" i="87"/>
  <c r="J723" i="87"/>
  <c r="J724" i="87"/>
  <c r="J725" i="87"/>
  <c r="J726" i="87"/>
  <c r="J727" i="87"/>
  <c r="J728" i="87"/>
  <c r="J729" i="87"/>
  <c r="J730" i="87"/>
  <c r="J731" i="87"/>
  <c r="J732" i="87"/>
  <c r="J733" i="87"/>
  <c r="J734" i="87"/>
  <c r="J735" i="87"/>
  <c r="J736" i="87"/>
  <c r="J737" i="87"/>
  <c r="J738" i="87"/>
  <c r="J739" i="87"/>
  <c r="J740" i="87"/>
  <c r="J741" i="87"/>
  <c r="J742" i="87"/>
  <c r="J743" i="87"/>
  <c r="J744" i="87"/>
  <c r="J745" i="87"/>
  <c r="J746" i="87"/>
  <c r="J747" i="87"/>
  <c r="J748" i="87"/>
  <c r="J749" i="87"/>
  <c r="J750" i="87"/>
  <c r="J751" i="87"/>
  <c r="J752" i="87"/>
  <c r="J753" i="87"/>
  <c r="J754" i="87"/>
  <c r="J755" i="87"/>
  <c r="J756" i="87"/>
  <c r="J757" i="87"/>
  <c r="J758" i="87"/>
  <c r="J759" i="87"/>
  <c r="J760" i="87"/>
  <c r="J761" i="87"/>
  <c r="J762" i="87"/>
  <c r="J763" i="87"/>
  <c r="J764" i="87"/>
  <c r="J765" i="87"/>
  <c r="J766" i="87"/>
  <c r="J767" i="87"/>
  <c r="J768" i="87"/>
  <c r="J769" i="87"/>
  <c r="J770" i="87"/>
  <c r="J771" i="87"/>
  <c r="J772" i="87"/>
  <c r="J773" i="87"/>
  <c r="J774" i="87"/>
  <c r="J775" i="87"/>
  <c r="J776" i="87"/>
  <c r="J777" i="87"/>
  <c r="J778" i="87"/>
  <c r="J779" i="87"/>
  <c r="J780" i="87"/>
  <c r="J781" i="87"/>
  <c r="J782" i="87"/>
  <c r="J783" i="87"/>
  <c r="J784" i="87"/>
  <c r="J785" i="87"/>
  <c r="J786" i="87"/>
  <c r="J787" i="87"/>
  <c r="J788" i="87"/>
  <c r="J789" i="87"/>
  <c r="J790" i="87"/>
  <c r="J791" i="87"/>
  <c r="J792" i="87"/>
  <c r="J793" i="87"/>
  <c r="J794" i="87"/>
  <c r="J795" i="87"/>
  <c r="J796" i="87"/>
  <c r="J797" i="87"/>
  <c r="J798" i="87"/>
  <c r="J799" i="87"/>
  <c r="J800" i="87"/>
  <c r="J801" i="87"/>
  <c r="J802" i="87"/>
  <c r="J803" i="87"/>
  <c r="J804" i="87"/>
  <c r="J805" i="87"/>
  <c r="J806" i="87"/>
  <c r="J807" i="87"/>
  <c r="J808" i="87"/>
  <c r="J809" i="87"/>
  <c r="J810" i="87"/>
  <c r="J811" i="87"/>
  <c r="J812" i="87"/>
  <c r="J813" i="87"/>
  <c r="J814" i="87"/>
  <c r="J815" i="87"/>
  <c r="J816" i="87"/>
  <c r="J817" i="87"/>
  <c r="J818" i="87"/>
  <c r="J819" i="87"/>
  <c r="J820" i="87"/>
  <c r="J821" i="87"/>
  <c r="J822" i="87"/>
  <c r="J823" i="87"/>
  <c r="J824" i="87"/>
  <c r="J825" i="87"/>
  <c r="J826" i="87"/>
  <c r="J827" i="87"/>
  <c r="J828" i="87"/>
  <c r="J829" i="87"/>
  <c r="J830" i="87"/>
  <c r="J831" i="87"/>
  <c r="J832" i="87"/>
  <c r="J833" i="87"/>
  <c r="J834" i="87"/>
  <c r="J835" i="87"/>
  <c r="J836" i="87"/>
  <c r="J837" i="87"/>
  <c r="J838" i="87"/>
  <c r="J839" i="87"/>
  <c r="J840" i="87"/>
  <c r="J841" i="87"/>
  <c r="J842" i="87"/>
  <c r="J843" i="87"/>
  <c r="J844" i="87"/>
  <c r="J845" i="87"/>
  <c r="J846" i="87"/>
  <c r="J847" i="87"/>
  <c r="J848" i="87"/>
  <c r="J849" i="87"/>
  <c r="J850" i="87"/>
  <c r="J851" i="87"/>
  <c r="J852" i="87"/>
  <c r="J853" i="87"/>
  <c r="J854" i="87"/>
  <c r="J855" i="87"/>
  <c r="J856" i="87"/>
  <c r="J857" i="87"/>
  <c r="J858" i="87"/>
  <c r="J859" i="87"/>
  <c r="J860" i="87"/>
  <c r="J861" i="87"/>
  <c r="J862" i="87"/>
  <c r="J863" i="87"/>
  <c r="J864" i="87"/>
  <c r="J865" i="87"/>
  <c r="J866" i="87"/>
  <c r="J867" i="87"/>
  <c r="J868" i="87"/>
  <c r="J869" i="87"/>
  <c r="J870" i="87"/>
  <c r="J871" i="87"/>
  <c r="J872" i="87"/>
  <c r="J873" i="87"/>
  <c r="J874" i="87"/>
  <c r="J875" i="87"/>
  <c r="J876" i="87"/>
  <c r="J877" i="87"/>
  <c r="J878" i="87"/>
  <c r="J879" i="87"/>
  <c r="J880" i="87"/>
  <c r="J881" i="87"/>
  <c r="J882" i="87"/>
  <c r="J883" i="87"/>
  <c r="J884" i="87"/>
  <c r="J885" i="87"/>
  <c r="J886" i="87"/>
  <c r="J887" i="87"/>
  <c r="J888" i="87"/>
  <c r="J889" i="87"/>
  <c r="J890" i="87"/>
  <c r="J891" i="87"/>
  <c r="J892" i="87"/>
  <c r="J893" i="87"/>
  <c r="J894" i="87"/>
  <c r="J895" i="87"/>
  <c r="J896" i="87"/>
  <c r="J897" i="87"/>
  <c r="J898" i="87"/>
  <c r="J899" i="87"/>
  <c r="J900" i="87"/>
  <c r="J901" i="87"/>
  <c r="J902" i="87"/>
  <c r="J903" i="87"/>
  <c r="J904" i="87"/>
  <c r="J905" i="87"/>
  <c r="J906" i="87"/>
  <c r="J907" i="87"/>
  <c r="J908" i="87"/>
  <c r="J909" i="87"/>
  <c r="J910" i="87"/>
  <c r="J911" i="87"/>
  <c r="J912" i="87"/>
  <c r="J913" i="87"/>
  <c r="J914" i="87"/>
  <c r="J915" i="87"/>
  <c r="J916" i="87"/>
  <c r="J917" i="87"/>
  <c r="J918" i="87"/>
  <c r="J919" i="87"/>
  <c r="J920" i="87"/>
  <c r="J921" i="87"/>
  <c r="J922" i="87"/>
  <c r="J923" i="87"/>
  <c r="J924" i="87"/>
  <c r="J925" i="87"/>
  <c r="J926" i="87"/>
  <c r="J927" i="87"/>
  <c r="J928" i="87"/>
  <c r="J929" i="87"/>
  <c r="J930" i="87"/>
  <c r="J931" i="87"/>
  <c r="J932" i="87"/>
  <c r="J933" i="87"/>
  <c r="J934" i="87"/>
  <c r="J935" i="87"/>
  <c r="J936" i="87"/>
  <c r="J937" i="87"/>
  <c r="J938" i="87"/>
  <c r="J939" i="87"/>
  <c r="J940" i="87"/>
  <c r="J941" i="87"/>
  <c r="J942" i="87"/>
  <c r="J943" i="87"/>
  <c r="J944" i="87"/>
  <c r="J945" i="87"/>
  <c r="J946" i="87"/>
  <c r="J947" i="87"/>
  <c r="J948" i="87"/>
  <c r="J949" i="87"/>
  <c r="J950" i="87"/>
  <c r="J951" i="87"/>
  <c r="J952" i="87"/>
  <c r="J953" i="87"/>
  <c r="J954" i="87"/>
  <c r="J955" i="87"/>
  <c r="J956" i="87"/>
  <c r="J957" i="87"/>
  <c r="J958" i="87"/>
  <c r="J959" i="87"/>
  <c r="J960" i="87"/>
  <c r="J961" i="87"/>
  <c r="J962" i="87"/>
  <c r="J963" i="87"/>
  <c r="J964" i="87"/>
  <c r="J965" i="87"/>
  <c r="J966" i="87"/>
  <c r="J967" i="87"/>
  <c r="J968" i="87"/>
  <c r="J969" i="87"/>
  <c r="J970" i="87"/>
  <c r="J971" i="87"/>
  <c r="J972" i="87"/>
  <c r="J973" i="87"/>
  <c r="J974" i="87"/>
  <c r="J975" i="87"/>
  <c r="J976" i="87"/>
  <c r="J977" i="87"/>
  <c r="J978" i="87"/>
  <c r="J979" i="87"/>
  <c r="J980" i="87"/>
  <c r="J981" i="87"/>
  <c r="J982" i="87"/>
  <c r="J983" i="87"/>
  <c r="J984" i="87"/>
  <c r="J985" i="87"/>
  <c r="J986" i="87"/>
  <c r="J987" i="87"/>
  <c r="J988" i="87"/>
  <c r="J989" i="87"/>
  <c r="J990" i="87"/>
  <c r="J991" i="87"/>
  <c r="J992" i="87"/>
  <c r="J993" i="87"/>
  <c r="J994" i="87"/>
  <c r="J995" i="87"/>
  <c r="J996" i="87"/>
  <c r="J997" i="87"/>
  <c r="J998" i="87"/>
  <c r="J999" i="87"/>
  <c r="J1000" i="87"/>
  <c r="J2" i="87"/>
  <c r="K3" i="101"/>
  <c r="K4" i="101"/>
  <c r="K5" i="101"/>
  <c r="K6" i="101"/>
  <c r="K7" i="101"/>
  <c r="K8" i="101"/>
  <c r="K9" i="101"/>
  <c r="K10" i="101"/>
  <c r="K11" i="101"/>
  <c r="K12" i="101"/>
  <c r="K13" i="101"/>
  <c r="K14" i="101"/>
  <c r="K15" i="101"/>
  <c r="K16" i="101"/>
  <c r="K17" i="101"/>
  <c r="K18" i="101"/>
  <c r="K19" i="101"/>
  <c r="K20" i="101"/>
  <c r="K21" i="101"/>
  <c r="K22" i="101"/>
  <c r="K23" i="101"/>
  <c r="K24" i="101"/>
  <c r="K25" i="101"/>
  <c r="K26" i="101"/>
  <c r="K27" i="101"/>
  <c r="K28" i="101"/>
  <c r="K29" i="101"/>
  <c r="K30" i="101"/>
  <c r="K31" i="101"/>
  <c r="K32" i="101"/>
  <c r="K33" i="101"/>
  <c r="K34" i="101"/>
  <c r="K35" i="101"/>
  <c r="K36" i="101"/>
  <c r="K37" i="101"/>
  <c r="K38" i="101"/>
  <c r="K39" i="101"/>
  <c r="K40" i="101"/>
  <c r="K41" i="101"/>
  <c r="K42" i="101"/>
  <c r="K43" i="101"/>
  <c r="K44" i="101"/>
  <c r="K45" i="101"/>
  <c r="K46" i="101"/>
  <c r="K47" i="101"/>
  <c r="K48" i="101"/>
  <c r="K49" i="101"/>
  <c r="K50" i="101"/>
  <c r="K51" i="101"/>
  <c r="K52" i="101"/>
  <c r="K53" i="101"/>
  <c r="K54" i="101"/>
  <c r="K55" i="101"/>
  <c r="K56" i="101"/>
  <c r="K57" i="101"/>
  <c r="K58" i="101"/>
  <c r="K59" i="101"/>
  <c r="K60" i="101"/>
  <c r="K61" i="101"/>
  <c r="K62" i="101"/>
  <c r="K63" i="101"/>
  <c r="K64" i="101"/>
  <c r="K65" i="101"/>
  <c r="K66" i="101"/>
  <c r="K67" i="101"/>
  <c r="K68" i="101"/>
  <c r="K69" i="101"/>
  <c r="K70" i="101"/>
  <c r="K71" i="101"/>
  <c r="K72" i="101"/>
  <c r="K73" i="101"/>
  <c r="K74" i="101"/>
  <c r="K75" i="101"/>
  <c r="K76" i="101"/>
  <c r="K77" i="101"/>
  <c r="K78" i="101"/>
  <c r="K79" i="101"/>
  <c r="K80" i="101"/>
  <c r="K81" i="101"/>
  <c r="K82" i="101"/>
  <c r="K83" i="101"/>
  <c r="K84" i="101"/>
  <c r="K85" i="101"/>
  <c r="K86" i="101"/>
  <c r="K87" i="101"/>
  <c r="K88" i="101"/>
  <c r="K89" i="101"/>
  <c r="K90" i="101"/>
  <c r="K91" i="101"/>
  <c r="K92" i="101"/>
  <c r="K93" i="101"/>
  <c r="K94" i="101"/>
  <c r="K95" i="101"/>
  <c r="K96" i="101"/>
  <c r="K97" i="101"/>
  <c r="K98" i="101"/>
  <c r="K99" i="101"/>
  <c r="K100" i="101"/>
  <c r="K101" i="101"/>
  <c r="K102" i="101"/>
  <c r="K103" i="101"/>
  <c r="K104" i="101"/>
  <c r="K105" i="101"/>
  <c r="K106" i="101"/>
  <c r="K107" i="101"/>
  <c r="K108" i="101"/>
  <c r="K109" i="101"/>
  <c r="K110" i="101"/>
  <c r="K111" i="101"/>
  <c r="K112" i="101"/>
  <c r="K113" i="101"/>
  <c r="K114" i="101"/>
  <c r="K115" i="101"/>
  <c r="K116" i="101"/>
  <c r="K117" i="101"/>
  <c r="K118" i="101"/>
  <c r="K119" i="101"/>
  <c r="K120" i="101"/>
  <c r="K121" i="101"/>
  <c r="K122" i="101"/>
  <c r="K123" i="101"/>
  <c r="K124" i="101"/>
  <c r="K125" i="101"/>
  <c r="K126" i="101"/>
  <c r="K127" i="101"/>
  <c r="K128" i="101"/>
  <c r="K129" i="101"/>
  <c r="K130" i="101"/>
  <c r="K131" i="101"/>
  <c r="K132" i="101"/>
  <c r="K133" i="101"/>
  <c r="K134" i="101"/>
  <c r="K135" i="101"/>
  <c r="K136" i="101"/>
  <c r="K137" i="101"/>
  <c r="K138" i="101"/>
  <c r="K139" i="101"/>
  <c r="K140" i="101"/>
  <c r="K141" i="101"/>
  <c r="K142" i="101"/>
  <c r="K143" i="101"/>
  <c r="K144" i="101"/>
  <c r="K145" i="101"/>
  <c r="K146" i="101"/>
  <c r="K147" i="101"/>
  <c r="K148" i="101"/>
  <c r="K149" i="101"/>
  <c r="K150" i="101"/>
  <c r="K151" i="101"/>
  <c r="K152" i="101"/>
  <c r="K153" i="101"/>
  <c r="K154" i="101"/>
  <c r="K155" i="101"/>
  <c r="K156" i="101"/>
  <c r="K157" i="101"/>
  <c r="K158" i="101"/>
  <c r="K159" i="101"/>
  <c r="K160" i="101"/>
  <c r="K161" i="101"/>
  <c r="K162" i="101"/>
  <c r="K163" i="101"/>
  <c r="K164" i="101"/>
  <c r="K165" i="101"/>
  <c r="K166" i="101"/>
  <c r="K167" i="101"/>
  <c r="K168" i="101"/>
  <c r="K169" i="101"/>
  <c r="K170" i="101"/>
  <c r="K171" i="101"/>
  <c r="K172" i="101"/>
  <c r="K173" i="101"/>
  <c r="K174" i="101"/>
  <c r="K175" i="101"/>
  <c r="K176" i="101"/>
  <c r="K177" i="101"/>
  <c r="K178" i="101"/>
  <c r="K179" i="101"/>
  <c r="K180" i="101"/>
  <c r="K181" i="101"/>
  <c r="K182" i="101"/>
  <c r="K183" i="101"/>
  <c r="K184" i="101"/>
  <c r="K185" i="101"/>
  <c r="K186" i="101"/>
  <c r="K187" i="101"/>
  <c r="K188" i="101"/>
  <c r="K189" i="101"/>
  <c r="K190" i="101"/>
  <c r="K191" i="101"/>
  <c r="K192" i="101"/>
  <c r="K193" i="101"/>
  <c r="K194" i="101"/>
  <c r="K195" i="101"/>
  <c r="K196" i="101"/>
  <c r="K197" i="101"/>
  <c r="K198" i="101"/>
  <c r="K199" i="101"/>
  <c r="K200" i="101"/>
  <c r="K201" i="101"/>
  <c r="K202" i="101"/>
  <c r="K203" i="101"/>
  <c r="K204" i="101"/>
  <c r="K205" i="101"/>
  <c r="K206" i="101"/>
  <c r="K207" i="101"/>
  <c r="K208" i="101"/>
  <c r="K209" i="101"/>
  <c r="K210" i="101"/>
  <c r="K211" i="101"/>
  <c r="K212" i="101"/>
  <c r="K213" i="101"/>
  <c r="K214" i="101"/>
  <c r="K215" i="101"/>
  <c r="K216" i="101"/>
  <c r="K217" i="101"/>
  <c r="K218" i="101"/>
  <c r="K219" i="101"/>
  <c r="K220" i="101"/>
  <c r="K221" i="101"/>
  <c r="K222" i="101"/>
  <c r="K223" i="101"/>
  <c r="K224" i="101"/>
  <c r="K225" i="101"/>
  <c r="K226" i="101"/>
  <c r="K227" i="101"/>
  <c r="K228" i="101"/>
  <c r="K229" i="101"/>
  <c r="K230" i="101"/>
  <c r="K231" i="101"/>
  <c r="K232" i="101"/>
  <c r="K233" i="101"/>
  <c r="K234" i="101"/>
  <c r="K235" i="101"/>
  <c r="K236" i="101"/>
  <c r="K237" i="101"/>
  <c r="K238" i="101"/>
  <c r="K239" i="101"/>
  <c r="K240" i="101"/>
  <c r="K241" i="101"/>
  <c r="K242" i="101"/>
  <c r="K243" i="101"/>
  <c r="K244" i="101"/>
  <c r="K245" i="101"/>
  <c r="K246" i="101"/>
  <c r="K247" i="101"/>
  <c r="K248" i="101"/>
  <c r="K249" i="101"/>
  <c r="K250" i="101"/>
  <c r="K251" i="101"/>
  <c r="K252" i="101"/>
  <c r="K253" i="101"/>
  <c r="K254" i="101"/>
  <c r="K255" i="101"/>
  <c r="K256" i="101"/>
  <c r="K257" i="101"/>
  <c r="K258" i="101"/>
  <c r="K259" i="101"/>
  <c r="K260" i="101"/>
  <c r="K261" i="101"/>
  <c r="K262" i="101"/>
  <c r="K263" i="101"/>
  <c r="K264" i="101"/>
  <c r="K265" i="101"/>
  <c r="K266" i="101"/>
  <c r="K267" i="101"/>
  <c r="K268" i="101"/>
  <c r="K269" i="101"/>
  <c r="K270" i="101"/>
  <c r="K271" i="101"/>
  <c r="K272" i="101"/>
  <c r="K273" i="101"/>
  <c r="K274" i="101"/>
  <c r="K275" i="101"/>
  <c r="K276" i="101"/>
  <c r="K277" i="101"/>
  <c r="K278" i="101"/>
  <c r="K279" i="101"/>
  <c r="K280" i="101"/>
  <c r="K281" i="101"/>
  <c r="K282" i="101"/>
  <c r="K283" i="101"/>
  <c r="K284" i="101"/>
  <c r="K285" i="101"/>
  <c r="K286" i="101"/>
  <c r="K287" i="101"/>
  <c r="K288" i="101"/>
  <c r="K289" i="101"/>
  <c r="K290" i="101"/>
  <c r="K291" i="101"/>
  <c r="K292" i="101"/>
  <c r="K293" i="101"/>
  <c r="K294" i="101"/>
  <c r="K295" i="101"/>
  <c r="K296" i="101"/>
  <c r="K297" i="101"/>
  <c r="K298" i="101"/>
  <c r="K299" i="101"/>
  <c r="K300" i="101"/>
  <c r="K301" i="101"/>
  <c r="K302" i="101"/>
  <c r="K303" i="101"/>
  <c r="K304" i="101"/>
  <c r="K305" i="101"/>
  <c r="K306" i="101"/>
  <c r="K307" i="101"/>
  <c r="K308" i="101"/>
  <c r="K309" i="101"/>
  <c r="K310" i="101"/>
  <c r="K311" i="101"/>
  <c r="K312" i="101"/>
  <c r="K313" i="101"/>
  <c r="K314" i="101"/>
  <c r="K315" i="101"/>
  <c r="K316" i="101"/>
  <c r="K317" i="101"/>
  <c r="K318" i="101"/>
  <c r="K319" i="101"/>
  <c r="K320" i="101"/>
  <c r="K321" i="101"/>
  <c r="K322" i="101"/>
  <c r="K323" i="101"/>
  <c r="K324" i="101"/>
  <c r="K325" i="101"/>
  <c r="K326" i="101"/>
  <c r="K327" i="101"/>
  <c r="K328" i="101"/>
  <c r="K329" i="101"/>
  <c r="K330" i="101"/>
  <c r="K331" i="101"/>
  <c r="K332" i="101"/>
  <c r="K333" i="101"/>
  <c r="K334" i="101"/>
  <c r="K335" i="101"/>
  <c r="K336" i="101"/>
  <c r="K337" i="101"/>
  <c r="K338" i="101"/>
  <c r="K339" i="101"/>
  <c r="K340" i="101"/>
  <c r="K341" i="101"/>
  <c r="K342" i="101"/>
  <c r="K343" i="101"/>
  <c r="K344" i="101"/>
  <c r="K345" i="101"/>
  <c r="K346" i="101"/>
  <c r="K347" i="101"/>
  <c r="K348" i="101"/>
  <c r="K349" i="101"/>
  <c r="K350" i="101"/>
  <c r="K351" i="101"/>
  <c r="K352" i="101"/>
  <c r="K353" i="101"/>
  <c r="K354" i="101"/>
  <c r="K355" i="101"/>
  <c r="K356" i="101"/>
  <c r="K357" i="101"/>
  <c r="K358" i="101"/>
  <c r="K359" i="101"/>
  <c r="K360" i="101"/>
  <c r="K361" i="101"/>
  <c r="K362" i="101"/>
  <c r="K363" i="101"/>
  <c r="K364" i="101"/>
  <c r="K365" i="101"/>
  <c r="K366" i="101"/>
  <c r="K367" i="101"/>
  <c r="K368" i="101"/>
  <c r="K369" i="101"/>
  <c r="K370" i="101"/>
  <c r="K371" i="101"/>
  <c r="K372" i="101"/>
  <c r="K373" i="101"/>
  <c r="K374" i="101"/>
  <c r="K375" i="101"/>
  <c r="K376" i="101"/>
  <c r="K377" i="101"/>
  <c r="K378" i="101"/>
  <c r="K379" i="101"/>
  <c r="K380" i="101"/>
  <c r="K381" i="101"/>
  <c r="K382" i="101"/>
  <c r="K383" i="101"/>
  <c r="K384" i="101"/>
  <c r="K385" i="101"/>
  <c r="K386" i="101"/>
  <c r="K387" i="101"/>
  <c r="K388" i="101"/>
  <c r="K389" i="101"/>
  <c r="K390" i="101"/>
  <c r="K391" i="101"/>
  <c r="K392" i="101"/>
  <c r="K393" i="101"/>
  <c r="K394" i="101"/>
  <c r="K395" i="101"/>
  <c r="K396" i="101"/>
  <c r="K397" i="101"/>
  <c r="K398" i="101"/>
  <c r="K399" i="101"/>
  <c r="K400" i="101"/>
  <c r="K401" i="101"/>
  <c r="K402" i="101"/>
  <c r="K403" i="101"/>
  <c r="K404" i="101"/>
  <c r="K405" i="101"/>
  <c r="K406" i="101"/>
  <c r="K407" i="101"/>
  <c r="K408" i="101"/>
  <c r="K409" i="101"/>
  <c r="K410" i="101"/>
  <c r="K411" i="101"/>
  <c r="K412" i="101"/>
  <c r="K413" i="101"/>
  <c r="K414" i="101"/>
  <c r="K415" i="101"/>
  <c r="K416" i="101"/>
  <c r="K417" i="101"/>
  <c r="K418" i="101"/>
  <c r="K419" i="101"/>
  <c r="K420" i="101"/>
  <c r="K421" i="101"/>
  <c r="K422" i="101"/>
  <c r="K423" i="101"/>
  <c r="K424" i="101"/>
  <c r="K425" i="101"/>
  <c r="K426" i="101"/>
  <c r="K427" i="101"/>
  <c r="K428" i="101"/>
  <c r="K429" i="101"/>
  <c r="K430" i="101"/>
  <c r="K431" i="101"/>
  <c r="K432" i="101"/>
  <c r="K433" i="101"/>
  <c r="K434" i="101"/>
  <c r="K435" i="101"/>
  <c r="K436" i="101"/>
  <c r="K437" i="101"/>
  <c r="K438" i="101"/>
  <c r="K439" i="101"/>
  <c r="K440" i="101"/>
  <c r="K441" i="101"/>
  <c r="K442" i="101"/>
  <c r="K443" i="101"/>
  <c r="K444" i="101"/>
  <c r="K445" i="101"/>
  <c r="K446" i="101"/>
  <c r="K447" i="101"/>
  <c r="K448" i="101"/>
  <c r="K449" i="101"/>
  <c r="K450" i="101"/>
  <c r="K451" i="101"/>
  <c r="K452" i="101"/>
  <c r="K453" i="101"/>
  <c r="K454" i="101"/>
  <c r="K455" i="101"/>
  <c r="K456" i="101"/>
  <c r="K457" i="101"/>
  <c r="K458" i="101"/>
  <c r="K459" i="101"/>
  <c r="K460" i="101"/>
  <c r="K461" i="101"/>
  <c r="K462" i="101"/>
  <c r="K463" i="101"/>
  <c r="K464" i="101"/>
  <c r="K465" i="101"/>
  <c r="K466" i="101"/>
  <c r="K467" i="101"/>
  <c r="K468" i="101"/>
  <c r="K469" i="101"/>
  <c r="K470" i="101"/>
  <c r="K471" i="101"/>
  <c r="K472" i="101"/>
  <c r="K473" i="101"/>
  <c r="K474" i="101"/>
  <c r="K475" i="101"/>
  <c r="K476" i="101"/>
  <c r="K477" i="101"/>
  <c r="K478" i="101"/>
  <c r="K479" i="101"/>
  <c r="K480" i="101"/>
  <c r="K481" i="101"/>
  <c r="K482" i="101"/>
  <c r="K483" i="101"/>
  <c r="K484" i="101"/>
  <c r="K485" i="101"/>
  <c r="K486" i="101"/>
  <c r="K487" i="101"/>
  <c r="K488" i="101"/>
  <c r="K489" i="101"/>
  <c r="K490" i="101"/>
  <c r="K491" i="101"/>
  <c r="K492" i="101"/>
  <c r="K493" i="101"/>
  <c r="K494" i="101"/>
  <c r="K495" i="101"/>
  <c r="K496" i="101"/>
  <c r="K497" i="101"/>
  <c r="K498" i="101"/>
  <c r="K499" i="101"/>
  <c r="K500" i="101"/>
  <c r="K501" i="101"/>
  <c r="K502" i="101"/>
  <c r="K503" i="101"/>
  <c r="K504" i="101"/>
  <c r="K505" i="101"/>
  <c r="K506" i="101"/>
  <c r="K507" i="101"/>
  <c r="K508" i="101"/>
  <c r="K509" i="101"/>
  <c r="K510" i="101"/>
  <c r="K511" i="101"/>
  <c r="K512" i="101"/>
  <c r="K513" i="101"/>
  <c r="K514" i="101"/>
  <c r="K515" i="101"/>
  <c r="K516" i="101"/>
  <c r="K517" i="101"/>
  <c r="K518" i="101"/>
  <c r="K519" i="101"/>
  <c r="K520" i="101"/>
  <c r="K521" i="101"/>
  <c r="K522" i="101"/>
  <c r="K523" i="101"/>
  <c r="K524" i="101"/>
  <c r="K525" i="101"/>
  <c r="K526" i="101"/>
  <c r="K527" i="101"/>
  <c r="K528" i="101"/>
  <c r="K529" i="101"/>
  <c r="K530" i="101"/>
  <c r="K531" i="101"/>
  <c r="K532" i="101"/>
  <c r="K533" i="101"/>
  <c r="K534" i="101"/>
  <c r="K535" i="101"/>
  <c r="K536" i="101"/>
  <c r="K537" i="101"/>
  <c r="K538" i="101"/>
  <c r="K539" i="101"/>
  <c r="K540" i="101"/>
  <c r="K541" i="101"/>
  <c r="K542" i="101"/>
  <c r="K543" i="101"/>
  <c r="K544" i="101"/>
  <c r="K545" i="101"/>
  <c r="K546" i="101"/>
  <c r="K547" i="101"/>
  <c r="K548" i="101"/>
  <c r="K549" i="101"/>
  <c r="K550" i="101"/>
  <c r="K551" i="101"/>
  <c r="K552" i="101"/>
  <c r="K553" i="101"/>
  <c r="K554" i="101"/>
  <c r="K555" i="101"/>
  <c r="K556" i="101"/>
  <c r="K557" i="101"/>
  <c r="K558" i="101"/>
  <c r="K559" i="101"/>
  <c r="K560" i="101"/>
  <c r="K561" i="101"/>
  <c r="K562" i="101"/>
  <c r="K563" i="101"/>
  <c r="K564" i="101"/>
  <c r="K565" i="101"/>
  <c r="K566" i="101"/>
  <c r="K567" i="101"/>
  <c r="K568" i="101"/>
  <c r="K569" i="101"/>
  <c r="K570" i="101"/>
  <c r="K571" i="101"/>
  <c r="K572" i="101"/>
  <c r="K573" i="101"/>
  <c r="K574" i="101"/>
  <c r="K575" i="101"/>
  <c r="K576" i="101"/>
  <c r="K577" i="101"/>
  <c r="K578" i="101"/>
  <c r="K579" i="101"/>
  <c r="K580" i="101"/>
  <c r="K581" i="101"/>
  <c r="K582" i="101"/>
  <c r="K583" i="101"/>
  <c r="K584" i="101"/>
  <c r="K585" i="101"/>
  <c r="K586" i="101"/>
  <c r="K587" i="101"/>
  <c r="K588" i="101"/>
  <c r="K589" i="101"/>
  <c r="K590" i="101"/>
  <c r="K591" i="101"/>
  <c r="K592" i="101"/>
  <c r="K593" i="101"/>
  <c r="K594" i="101"/>
  <c r="K595" i="101"/>
  <c r="K596" i="101"/>
  <c r="K597" i="101"/>
  <c r="K598" i="101"/>
  <c r="K599" i="101"/>
  <c r="K600" i="101"/>
  <c r="K601" i="101"/>
  <c r="K602" i="101"/>
  <c r="K603" i="101"/>
  <c r="K604" i="101"/>
  <c r="K605" i="101"/>
  <c r="K606" i="101"/>
  <c r="K607" i="101"/>
  <c r="K608" i="101"/>
  <c r="K609" i="101"/>
  <c r="K610" i="101"/>
  <c r="K611" i="101"/>
  <c r="K612" i="101"/>
  <c r="K613" i="101"/>
  <c r="K614" i="101"/>
  <c r="K615" i="101"/>
  <c r="K616" i="101"/>
  <c r="K617" i="101"/>
  <c r="K618" i="101"/>
  <c r="K619" i="101"/>
  <c r="K620" i="101"/>
  <c r="K621" i="101"/>
  <c r="K622" i="101"/>
  <c r="K623" i="101"/>
  <c r="K624" i="101"/>
  <c r="K625" i="101"/>
  <c r="K626" i="101"/>
  <c r="K627" i="101"/>
  <c r="K628" i="101"/>
  <c r="K629" i="101"/>
  <c r="K630" i="101"/>
  <c r="K631" i="101"/>
  <c r="K632" i="101"/>
  <c r="K633" i="101"/>
  <c r="K634" i="101"/>
  <c r="K635" i="101"/>
  <c r="K636" i="101"/>
  <c r="K637" i="101"/>
  <c r="K638" i="101"/>
  <c r="K639" i="101"/>
  <c r="K640" i="101"/>
  <c r="K641" i="101"/>
  <c r="K642" i="101"/>
  <c r="K643" i="101"/>
  <c r="K644" i="101"/>
  <c r="K645" i="101"/>
  <c r="K646" i="101"/>
  <c r="K647" i="101"/>
  <c r="K648" i="101"/>
  <c r="K649" i="101"/>
  <c r="K650" i="101"/>
  <c r="K651" i="101"/>
  <c r="K652" i="101"/>
  <c r="K653" i="101"/>
  <c r="K654" i="101"/>
  <c r="K655" i="101"/>
  <c r="K656" i="101"/>
  <c r="K657" i="101"/>
  <c r="K658" i="101"/>
  <c r="K659" i="101"/>
  <c r="K660" i="101"/>
  <c r="K661" i="101"/>
  <c r="K662" i="101"/>
  <c r="K663" i="101"/>
  <c r="K664" i="101"/>
  <c r="K665" i="101"/>
  <c r="K666" i="101"/>
  <c r="K667" i="101"/>
  <c r="K668" i="101"/>
  <c r="K669" i="101"/>
  <c r="K670" i="101"/>
  <c r="K671" i="101"/>
  <c r="K672" i="101"/>
  <c r="K673" i="101"/>
  <c r="K674" i="101"/>
  <c r="K675" i="101"/>
  <c r="K676" i="101"/>
  <c r="K677" i="101"/>
  <c r="K678" i="101"/>
  <c r="K679" i="101"/>
  <c r="K680" i="101"/>
  <c r="K681" i="101"/>
  <c r="K682" i="101"/>
  <c r="K683" i="101"/>
  <c r="K684" i="101"/>
  <c r="K685" i="101"/>
  <c r="K686" i="101"/>
  <c r="K687" i="101"/>
  <c r="K688" i="101"/>
  <c r="K689" i="101"/>
  <c r="K690" i="101"/>
  <c r="K691" i="101"/>
  <c r="K692" i="101"/>
  <c r="K693" i="101"/>
  <c r="K694" i="101"/>
  <c r="K695" i="101"/>
  <c r="K696" i="101"/>
  <c r="K697" i="101"/>
  <c r="K698" i="101"/>
  <c r="K699" i="101"/>
  <c r="K700" i="101"/>
  <c r="K701" i="101"/>
  <c r="K702" i="101"/>
  <c r="K703" i="101"/>
  <c r="K704" i="101"/>
  <c r="K705" i="101"/>
  <c r="K706" i="101"/>
  <c r="K707" i="101"/>
  <c r="K708" i="101"/>
  <c r="K709" i="101"/>
  <c r="K710" i="101"/>
  <c r="K711" i="101"/>
  <c r="K712" i="101"/>
  <c r="K713" i="101"/>
  <c r="K714" i="101"/>
  <c r="K715" i="101"/>
  <c r="K716" i="101"/>
  <c r="K717" i="101"/>
  <c r="K718" i="101"/>
  <c r="K719" i="101"/>
  <c r="K720" i="101"/>
  <c r="K721" i="101"/>
  <c r="K722" i="101"/>
  <c r="K723" i="101"/>
  <c r="K724" i="101"/>
  <c r="K725" i="101"/>
  <c r="K726" i="101"/>
  <c r="K727" i="101"/>
  <c r="K728" i="101"/>
  <c r="K729" i="101"/>
  <c r="K730" i="101"/>
  <c r="K731" i="101"/>
  <c r="K732" i="101"/>
  <c r="K733" i="101"/>
  <c r="K734" i="101"/>
  <c r="K735" i="101"/>
  <c r="K736" i="101"/>
  <c r="K737" i="101"/>
  <c r="K738" i="101"/>
  <c r="K739" i="101"/>
  <c r="K740" i="101"/>
  <c r="K741" i="101"/>
  <c r="K742" i="101"/>
  <c r="K743" i="101"/>
  <c r="K744" i="101"/>
  <c r="K745" i="101"/>
  <c r="K746" i="101"/>
  <c r="K747" i="101"/>
  <c r="K748" i="101"/>
  <c r="K749" i="101"/>
  <c r="K750" i="101"/>
  <c r="K751" i="101"/>
  <c r="K752" i="101"/>
  <c r="K753" i="101"/>
  <c r="K754" i="101"/>
  <c r="K755" i="101"/>
  <c r="K756" i="101"/>
  <c r="K757" i="101"/>
  <c r="K758" i="101"/>
  <c r="K759" i="101"/>
  <c r="K760" i="101"/>
  <c r="K761" i="101"/>
  <c r="K762" i="101"/>
  <c r="K763" i="101"/>
  <c r="K764" i="101"/>
  <c r="K765" i="101"/>
  <c r="K766" i="101"/>
  <c r="K767" i="101"/>
  <c r="K768" i="101"/>
  <c r="K769" i="101"/>
  <c r="K770" i="101"/>
  <c r="K771" i="101"/>
  <c r="K772" i="101"/>
  <c r="K773" i="101"/>
  <c r="K774" i="101"/>
  <c r="K775" i="101"/>
  <c r="K776" i="101"/>
  <c r="K777" i="101"/>
  <c r="K778" i="101"/>
  <c r="K779" i="101"/>
  <c r="K780" i="101"/>
  <c r="K781" i="101"/>
  <c r="K782" i="101"/>
  <c r="K783" i="101"/>
  <c r="K784" i="101"/>
  <c r="K785" i="101"/>
  <c r="K786" i="101"/>
  <c r="K787" i="101"/>
  <c r="K788" i="101"/>
  <c r="K789" i="101"/>
  <c r="K790" i="101"/>
  <c r="K791" i="101"/>
  <c r="K792" i="101"/>
  <c r="K793" i="101"/>
  <c r="K794" i="101"/>
  <c r="K795" i="101"/>
  <c r="K796" i="101"/>
  <c r="K797" i="101"/>
  <c r="K798" i="101"/>
  <c r="K799" i="101"/>
  <c r="K800" i="101"/>
  <c r="K801" i="101"/>
  <c r="K802" i="101"/>
  <c r="K803" i="101"/>
  <c r="K804" i="101"/>
  <c r="K805" i="101"/>
  <c r="K806" i="101"/>
  <c r="K807" i="101"/>
  <c r="K808" i="101"/>
  <c r="K809" i="101"/>
  <c r="K810" i="101"/>
  <c r="K811" i="101"/>
  <c r="K812" i="101"/>
  <c r="K813" i="101"/>
  <c r="K814" i="101"/>
  <c r="K815" i="101"/>
  <c r="K816" i="101"/>
  <c r="K817" i="101"/>
  <c r="K818" i="101"/>
  <c r="K819" i="101"/>
  <c r="K820" i="101"/>
  <c r="K821" i="101"/>
  <c r="K822" i="101"/>
  <c r="K823" i="101"/>
  <c r="K824" i="101"/>
  <c r="K825" i="101"/>
  <c r="K826" i="101"/>
  <c r="K827" i="101"/>
  <c r="K828" i="101"/>
  <c r="K829" i="101"/>
  <c r="K830" i="101"/>
  <c r="K831" i="101"/>
  <c r="K832" i="101"/>
  <c r="K833" i="101"/>
  <c r="K834" i="101"/>
  <c r="K835" i="101"/>
  <c r="K836" i="101"/>
  <c r="K837" i="101"/>
  <c r="K838" i="101"/>
  <c r="K839" i="101"/>
  <c r="K840" i="101"/>
  <c r="K841" i="101"/>
  <c r="K842" i="101"/>
  <c r="K843" i="101"/>
  <c r="K844" i="101"/>
  <c r="K845" i="101"/>
  <c r="K846" i="101"/>
  <c r="K847" i="101"/>
  <c r="K848" i="101"/>
  <c r="K849" i="101"/>
  <c r="K850" i="101"/>
  <c r="K851" i="101"/>
  <c r="K852" i="101"/>
  <c r="K853" i="101"/>
  <c r="K854" i="101"/>
  <c r="K855" i="101"/>
  <c r="K856" i="101"/>
  <c r="K857" i="101"/>
  <c r="K858" i="101"/>
  <c r="K859" i="101"/>
  <c r="K860" i="101"/>
  <c r="K861" i="101"/>
  <c r="K862" i="101"/>
  <c r="K863" i="101"/>
  <c r="K864" i="101"/>
  <c r="K865" i="101"/>
  <c r="K866" i="101"/>
  <c r="K867" i="101"/>
  <c r="K868" i="101"/>
  <c r="K869" i="101"/>
  <c r="K870" i="101"/>
  <c r="K871" i="101"/>
  <c r="K872" i="101"/>
  <c r="K873" i="101"/>
  <c r="K874" i="101"/>
  <c r="K875" i="101"/>
  <c r="K876" i="101"/>
  <c r="K877" i="101"/>
  <c r="K878" i="101"/>
  <c r="K879" i="101"/>
  <c r="K880" i="101"/>
  <c r="K881" i="101"/>
  <c r="K882" i="101"/>
  <c r="K883" i="101"/>
  <c r="K884" i="101"/>
  <c r="K885" i="101"/>
  <c r="K886" i="101"/>
  <c r="K887" i="101"/>
  <c r="K888" i="101"/>
  <c r="K889" i="101"/>
  <c r="K890" i="101"/>
  <c r="K891" i="101"/>
  <c r="K892" i="101"/>
  <c r="K893" i="101"/>
  <c r="K894" i="101"/>
  <c r="K895" i="101"/>
  <c r="K896" i="101"/>
  <c r="K897" i="101"/>
  <c r="K898" i="101"/>
  <c r="K899" i="101"/>
  <c r="K900" i="101"/>
  <c r="K901" i="101"/>
  <c r="K902" i="101"/>
  <c r="K903" i="101"/>
  <c r="K904" i="101"/>
  <c r="K905" i="101"/>
  <c r="K906" i="101"/>
  <c r="K907" i="101"/>
  <c r="K908" i="101"/>
  <c r="K909" i="101"/>
  <c r="K910" i="101"/>
  <c r="K911" i="101"/>
  <c r="K912" i="101"/>
  <c r="K913" i="101"/>
  <c r="K914" i="101"/>
  <c r="K915" i="101"/>
  <c r="K916" i="101"/>
  <c r="K917" i="101"/>
  <c r="K918" i="101"/>
  <c r="K919" i="101"/>
  <c r="K920" i="101"/>
  <c r="K921" i="101"/>
  <c r="K922" i="101"/>
  <c r="K923" i="101"/>
  <c r="K924" i="101"/>
  <c r="K925" i="101"/>
  <c r="K926" i="101"/>
  <c r="K927" i="101"/>
  <c r="K928" i="101"/>
  <c r="K929" i="101"/>
  <c r="K930" i="101"/>
  <c r="K931" i="101"/>
  <c r="K932" i="101"/>
  <c r="K933" i="101"/>
  <c r="K934" i="101"/>
  <c r="K935" i="101"/>
  <c r="K936" i="101"/>
  <c r="K937" i="101"/>
  <c r="K938" i="101"/>
  <c r="K939" i="101"/>
  <c r="K940" i="101"/>
  <c r="K941" i="101"/>
  <c r="K942" i="101"/>
  <c r="K943" i="101"/>
  <c r="K944" i="101"/>
  <c r="K945" i="101"/>
  <c r="K946" i="101"/>
  <c r="K947" i="101"/>
  <c r="K948" i="101"/>
  <c r="K949" i="101"/>
  <c r="K950" i="101"/>
  <c r="K951" i="101"/>
  <c r="K952" i="101"/>
  <c r="K953" i="101"/>
  <c r="K954" i="101"/>
  <c r="K955" i="101"/>
  <c r="K956" i="101"/>
  <c r="K957" i="101"/>
  <c r="K958" i="101"/>
  <c r="K959" i="101"/>
  <c r="K960" i="101"/>
  <c r="K961" i="101"/>
  <c r="K962" i="101"/>
  <c r="K963" i="101"/>
  <c r="K964" i="101"/>
  <c r="K965" i="101"/>
  <c r="K966" i="101"/>
  <c r="K967" i="101"/>
  <c r="K968" i="101"/>
  <c r="K969" i="101"/>
  <c r="K970" i="101"/>
  <c r="K971" i="101"/>
  <c r="K972" i="101"/>
  <c r="K973" i="101"/>
  <c r="K974" i="101"/>
  <c r="K975" i="101"/>
  <c r="K976" i="101"/>
  <c r="K977" i="101"/>
  <c r="K978" i="101"/>
  <c r="K979" i="101"/>
  <c r="K980" i="101"/>
  <c r="K981" i="101"/>
  <c r="K982" i="101"/>
  <c r="K983" i="101"/>
  <c r="K984" i="101"/>
  <c r="K985" i="101"/>
  <c r="K986" i="101"/>
  <c r="K987" i="101"/>
  <c r="K988" i="101"/>
  <c r="K989" i="101"/>
  <c r="K990" i="101"/>
  <c r="K991" i="101"/>
  <c r="K992" i="101"/>
  <c r="K993" i="101"/>
  <c r="K994" i="101"/>
  <c r="K995" i="101"/>
  <c r="K996" i="101"/>
  <c r="K997" i="101"/>
  <c r="K998" i="101"/>
  <c r="K999" i="101"/>
  <c r="K1000" i="101"/>
  <c r="D13" i="104"/>
  <c r="C13" i="104"/>
  <c r="C5" i="104" l="1"/>
  <c r="D9" i="92"/>
  <c r="D42" i="110"/>
  <c r="O3" i="101"/>
  <c r="O4" i="101"/>
  <c r="O5" i="101"/>
  <c r="O6" i="101"/>
  <c r="O7" i="101"/>
  <c r="O8" i="101"/>
  <c r="O9" i="101"/>
  <c r="O10" i="101"/>
  <c r="O11" i="101"/>
  <c r="O12" i="101"/>
  <c r="O13" i="101"/>
  <c r="O14" i="101"/>
  <c r="O15" i="101"/>
  <c r="O16" i="101"/>
  <c r="O17" i="101"/>
  <c r="O18" i="101"/>
  <c r="O19" i="101"/>
  <c r="O20" i="101"/>
  <c r="O21" i="101"/>
  <c r="O22" i="101"/>
  <c r="O23" i="101"/>
  <c r="O24" i="101"/>
  <c r="O25" i="101"/>
  <c r="O26" i="101"/>
  <c r="O27" i="101"/>
  <c r="O28" i="101"/>
  <c r="O29" i="101"/>
  <c r="O30" i="101"/>
  <c r="O31" i="101"/>
  <c r="O32" i="101"/>
  <c r="O33" i="101"/>
  <c r="O34" i="101"/>
  <c r="O35" i="101"/>
  <c r="O36" i="101"/>
  <c r="O37" i="101"/>
  <c r="O38" i="101"/>
  <c r="O39" i="101"/>
  <c r="O40" i="101"/>
  <c r="O41" i="101"/>
  <c r="O42" i="101"/>
  <c r="O43" i="101"/>
  <c r="O44" i="101"/>
  <c r="O45" i="101"/>
  <c r="O46" i="101"/>
  <c r="O47" i="101"/>
  <c r="O48" i="101"/>
  <c r="O49" i="101"/>
  <c r="O50" i="101"/>
  <c r="O51" i="101"/>
  <c r="O52" i="101"/>
  <c r="O53" i="101"/>
  <c r="O54" i="101"/>
  <c r="O55" i="101"/>
  <c r="O56" i="101"/>
  <c r="O57" i="101"/>
  <c r="O58" i="101"/>
  <c r="O59" i="101"/>
  <c r="O60" i="101"/>
  <c r="O61" i="101"/>
  <c r="O62" i="101"/>
  <c r="O63" i="101"/>
  <c r="O64" i="101"/>
  <c r="O65" i="101"/>
  <c r="O66" i="101"/>
  <c r="O67" i="101"/>
  <c r="O68" i="101"/>
  <c r="O69" i="101"/>
  <c r="O70" i="101"/>
  <c r="O71" i="101"/>
  <c r="O72" i="101"/>
  <c r="O73" i="101"/>
  <c r="O74" i="101"/>
  <c r="O75" i="101"/>
  <c r="O76" i="101"/>
  <c r="O77" i="101"/>
  <c r="O78" i="101"/>
  <c r="O79" i="101"/>
  <c r="O80" i="101"/>
  <c r="O81" i="101"/>
  <c r="O82" i="101"/>
  <c r="O83" i="101"/>
  <c r="O84" i="101"/>
  <c r="O85" i="101"/>
  <c r="O86" i="101"/>
  <c r="O87" i="101"/>
  <c r="O88" i="101"/>
  <c r="O89" i="101"/>
  <c r="O90" i="101"/>
  <c r="O91" i="101"/>
  <c r="O92" i="101"/>
  <c r="O93" i="101"/>
  <c r="O94" i="101"/>
  <c r="O95" i="101"/>
  <c r="O96" i="101"/>
  <c r="O97" i="101"/>
  <c r="O98" i="101"/>
  <c r="O99" i="101"/>
  <c r="O100" i="101"/>
  <c r="O101" i="101"/>
  <c r="O102" i="101"/>
  <c r="O103" i="101"/>
  <c r="O104" i="101"/>
  <c r="O105" i="101"/>
  <c r="O106" i="101"/>
  <c r="O107" i="101"/>
  <c r="O108" i="101"/>
  <c r="O109" i="101"/>
  <c r="O110" i="101"/>
  <c r="O111" i="101"/>
  <c r="O112" i="101"/>
  <c r="O113" i="101"/>
  <c r="O114" i="101"/>
  <c r="O115" i="101"/>
  <c r="O116" i="101"/>
  <c r="O117" i="101"/>
  <c r="O118" i="101"/>
  <c r="O119" i="101"/>
  <c r="O120" i="101"/>
  <c r="O121" i="101"/>
  <c r="O122" i="101"/>
  <c r="O123" i="101"/>
  <c r="O124" i="101"/>
  <c r="O125" i="101"/>
  <c r="O126" i="101"/>
  <c r="O127" i="101"/>
  <c r="O128" i="101"/>
  <c r="O129" i="101"/>
  <c r="O130" i="101"/>
  <c r="O131" i="101"/>
  <c r="O132" i="101"/>
  <c r="O133" i="101"/>
  <c r="O134" i="101"/>
  <c r="O135" i="101"/>
  <c r="O136" i="101"/>
  <c r="O137" i="101"/>
  <c r="O138" i="101"/>
  <c r="O139" i="101"/>
  <c r="O140" i="101"/>
  <c r="O141" i="101"/>
  <c r="O142" i="101"/>
  <c r="O143" i="101"/>
  <c r="O144" i="101"/>
  <c r="O145" i="101"/>
  <c r="O146" i="101"/>
  <c r="O147" i="101"/>
  <c r="O148" i="101"/>
  <c r="O149" i="101"/>
  <c r="O150" i="101"/>
  <c r="O151" i="101"/>
  <c r="O152" i="101"/>
  <c r="O153" i="101"/>
  <c r="O154" i="101"/>
  <c r="O155" i="101"/>
  <c r="O156" i="101"/>
  <c r="O157" i="101"/>
  <c r="O158" i="101"/>
  <c r="O159" i="101"/>
  <c r="O160" i="101"/>
  <c r="O161" i="101"/>
  <c r="O162" i="101"/>
  <c r="O163" i="101"/>
  <c r="O164" i="101"/>
  <c r="O165" i="101"/>
  <c r="O166" i="101"/>
  <c r="O167" i="101"/>
  <c r="O168" i="101"/>
  <c r="O169" i="101"/>
  <c r="O170" i="101"/>
  <c r="O171" i="101"/>
  <c r="O172" i="101"/>
  <c r="O173" i="101"/>
  <c r="O174" i="101"/>
  <c r="O175" i="101"/>
  <c r="O176" i="101"/>
  <c r="O177" i="101"/>
  <c r="O178" i="101"/>
  <c r="O179" i="101"/>
  <c r="O180" i="101"/>
  <c r="O181" i="101"/>
  <c r="O182" i="101"/>
  <c r="O183" i="101"/>
  <c r="O184" i="101"/>
  <c r="O185" i="101"/>
  <c r="O186" i="101"/>
  <c r="O187" i="101"/>
  <c r="O188" i="101"/>
  <c r="O189" i="101"/>
  <c r="O190" i="101"/>
  <c r="O191" i="101"/>
  <c r="O192" i="101"/>
  <c r="O193" i="101"/>
  <c r="O194" i="101"/>
  <c r="O195" i="101"/>
  <c r="O196" i="101"/>
  <c r="O197" i="101"/>
  <c r="O198" i="101"/>
  <c r="O199" i="101"/>
  <c r="O200" i="101"/>
  <c r="O201" i="101"/>
  <c r="O202" i="101"/>
  <c r="O203" i="101"/>
  <c r="O204" i="101"/>
  <c r="O205" i="101"/>
  <c r="O206" i="101"/>
  <c r="O207" i="101"/>
  <c r="O208" i="101"/>
  <c r="O209" i="101"/>
  <c r="O210" i="101"/>
  <c r="O211" i="101"/>
  <c r="O212" i="101"/>
  <c r="O213" i="101"/>
  <c r="O214" i="101"/>
  <c r="O215" i="101"/>
  <c r="O216" i="101"/>
  <c r="O217" i="101"/>
  <c r="O218" i="101"/>
  <c r="O219" i="101"/>
  <c r="O220" i="101"/>
  <c r="O221" i="101"/>
  <c r="O222" i="101"/>
  <c r="O223" i="101"/>
  <c r="O224" i="101"/>
  <c r="O225" i="101"/>
  <c r="O226" i="101"/>
  <c r="O227" i="101"/>
  <c r="O228" i="101"/>
  <c r="O229" i="101"/>
  <c r="O230" i="101"/>
  <c r="O231" i="101"/>
  <c r="O232" i="101"/>
  <c r="O233" i="101"/>
  <c r="O234" i="101"/>
  <c r="O235" i="101"/>
  <c r="O236" i="101"/>
  <c r="O237" i="101"/>
  <c r="O238" i="101"/>
  <c r="O239" i="101"/>
  <c r="O240" i="101"/>
  <c r="O241" i="101"/>
  <c r="O242" i="101"/>
  <c r="O243" i="101"/>
  <c r="O244" i="101"/>
  <c r="O245" i="101"/>
  <c r="O246" i="101"/>
  <c r="O247" i="101"/>
  <c r="O248" i="101"/>
  <c r="O249" i="101"/>
  <c r="O250" i="101"/>
  <c r="O251" i="101"/>
  <c r="O252" i="101"/>
  <c r="O253" i="101"/>
  <c r="O254" i="101"/>
  <c r="O255" i="101"/>
  <c r="O256" i="101"/>
  <c r="O257" i="101"/>
  <c r="O258" i="101"/>
  <c r="O259" i="101"/>
  <c r="O260" i="101"/>
  <c r="O261" i="101"/>
  <c r="O262" i="101"/>
  <c r="O263" i="101"/>
  <c r="O264" i="101"/>
  <c r="O265" i="101"/>
  <c r="O266" i="101"/>
  <c r="O267" i="101"/>
  <c r="O268" i="101"/>
  <c r="O269" i="101"/>
  <c r="O270" i="101"/>
  <c r="O271" i="101"/>
  <c r="O272" i="101"/>
  <c r="O273" i="101"/>
  <c r="O274" i="101"/>
  <c r="O275" i="101"/>
  <c r="O276" i="101"/>
  <c r="O277" i="101"/>
  <c r="O278" i="101"/>
  <c r="O279" i="101"/>
  <c r="O280" i="101"/>
  <c r="O281" i="101"/>
  <c r="O282" i="101"/>
  <c r="O283" i="101"/>
  <c r="O284" i="101"/>
  <c r="O285" i="101"/>
  <c r="O286" i="101"/>
  <c r="O287" i="101"/>
  <c r="O288" i="101"/>
  <c r="O289" i="101"/>
  <c r="O290" i="101"/>
  <c r="O291" i="101"/>
  <c r="O292" i="101"/>
  <c r="O293" i="101"/>
  <c r="O294" i="101"/>
  <c r="O295" i="101"/>
  <c r="O296" i="101"/>
  <c r="O297" i="101"/>
  <c r="O298" i="101"/>
  <c r="O299" i="101"/>
  <c r="O300" i="101"/>
  <c r="O301" i="101"/>
  <c r="O302" i="101"/>
  <c r="O303" i="101"/>
  <c r="O304" i="101"/>
  <c r="O305" i="101"/>
  <c r="O306" i="101"/>
  <c r="O307" i="101"/>
  <c r="O308" i="101"/>
  <c r="O309" i="101"/>
  <c r="O310" i="101"/>
  <c r="O311" i="101"/>
  <c r="O312" i="101"/>
  <c r="O313" i="101"/>
  <c r="O314" i="101"/>
  <c r="O315" i="101"/>
  <c r="O316" i="101"/>
  <c r="O317" i="101"/>
  <c r="O318" i="101"/>
  <c r="O319" i="101"/>
  <c r="O320" i="101"/>
  <c r="O321" i="101"/>
  <c r="O322" i="101"/>
  <c r="O323" i="101"/>
  <c r="O324" i="101"/>
  <c r="O325" i="101"/>
  <c r="O326" i="101"/>
  <c r="O327" i="101"/>
  <c r="O328" i="101"/>
  <c r="O329" i="101"/>
  <c r="O330" i="101"/>
  <c r="O331" i="101"/>
  <c r="O332" i="101"/>
  <c r="O333" i="101"/>
  <c r="O334" i="101"/>
  <c r="O335" i="101"/>
  <c r="O336" i="101"/>
  <c r="O337" i="101"/>
  <c r="O338" i="101"/>
  <c r="O339" i="101"/>
  <c r="O340" i="101"/>
  <c r="O341" i="101"/>
  <c r="O342" i="101"/>
  <c r="O343" i="101"/>
  <c r="O344" i="101"/>
  <c r="O345" i="101"/>
  <c r="O346" i="101"/>
  <c r="O347" i="101"/>
  <c r="O348" i="101"/>
  <c r="O349" i="101"/>
  <c r="O350" i="101"/>
  <c r="O351" i="101"/>
  <c r="O352" i="101"/>
  <c r="O353" i="101"/>
  <c r="O354" i="101"/>
  <c r="O355" i="101"/>
  <c r="O356" i="101"/>
  <c r="O357" i="101"/>
  <c r="O358" i="101"/>
  <c r="O359" i="101"/>
  <c r="O360" i="101"/>
  <c r="O361" i="101"/>
  <c r="O362" i="101"/>
  <c r="O363" i="101"/>
  <c r="O364" i="101"/>
  <c r="O365" i="101"/>
  <c r="O366" i="101"/>
  <c r="O367" i="101"/>
  <c r="O368" i="101"/>
  <c r="O369" i="101"/>
  <c r="O370" i="101"/>
  <c r="O371" i="101"/>
  <c r="O372" i="101"/>
  <c r="O373" i="101"/>
  <c r="O374" i="101"/>
  <c r="O375" i="101"/>
  <c r="O376" i="101"/>
  <c r="O377" i="101"/>
  <c r="O378" i="101"/>
  <c r="O379" i="101"/>
  <c r="O380" i="101"/>
  <c r="O381" i="101"/>
  <c r="O382" i="101"/>
  <c r="O383" i="101"/>
  <c r="O384" i="101"/>
  <c r="O385" i="101"/>
  <c r="O386" i="101"/>
  <c r="O387" i="101"/>
  <c r="O388" i="101"/>
  <c r="O389" i="101"/>
  <c r="O390" i="101"/>
  <c r="O391" i="101"/>
  <c r="O392" i="101"/>
  <c r="O393" i="101"/>
  <c r="O394" i="101"/>
  <c r="O395" i="101"/>
  <c r="O396" i="101"/>
  <c r="O397" i="101"/>
  <c r="O398" i="101"/>
  <c r="O399" i="101"/>
  <c r="O400" i="101"/>
  <c r="O401" i="101"/>
  <c r="O402" i="101"/>
  <c r="O403" i="101"/>
  <c r="O404" i="101"/>
  <c r="O405" i="101"/>
  <c r="O406" i="101"/>
  <c r="O407" i="101"/>
  <c r="O408" i="101"/>
  <c r="O409" i="101"/>
  <c r="O410" i="101"/>
  <c r="O411" i="101"/>
  <c r="O412" i="101"/>
  <c r="O413" i="101"/>
  <c r="O414" i="101"/>
  <c r="O415" i="101"/>
  <c r="O416" i="101"/>
  <c r="O417" i="101"/>
  <c r="O418" i="101"/>
  <c r="O419" i="101"/>
  <c r="O420" i="101"/>
  <c r="O421" i="101"/>
  <c r="O422" i="101"/>
  <c r="O423" i="101"/>
  <c r="O424" i="101"/>
  <c r="O425" i="101"/>
  <c r="O426" i="101"/>
  <c r="O427" i="101"/>
  <c r="O428" i="101"/>
  <c r="O429" i="101"/>
  <c r="O430" i="101"/>
  <c r="O431" i="101"/>
  <c r="O432" i="101"/>
  <c r="O433" i="101"/>
  <c r="O434" i="101"/>
  <c r="O435" i="101"/>
  <c r="O436" i="101"/>
  <c r="O437" i="101"/>
  <c r="O438" i="101"/>
  <c r="O439" i="101"/>
  <c r="O440" i="101"/>
  <c r="O441" i="101"/>
  <c r="O442" i="101"/>
  <c r="O443" i="101"/>
  <c r="O444" i="101"/>
  <c r="O445" i="101"/>
  <c r="O446" i="101"/>
  <c r="O447" i="101"/>
  <c r="O448" i="101"/>
  <c r="O449" i="101"/>
  <c r="O450" i="101"/>
  <c r="O451" i="101"/>
  <c r="O452" i="101"/>
  <c r="O453" i="101"/>
  <c r="O454" i="101"/>
  <c r="O455" i="101"/>
  <c r="O456" i="101"/>
  <c r="O457" i="101"/>
  <c r="O458" i="101"/>
  <c r="O459" i="101"/>
  <c r="O460" i="101"/>
  <c r="O461" i="101"/>
  <c r="O462" i="101"/>
  <c r="O463" i="101"/>
  <c r="O464" i="101"/>
  <c r="O465" i="101"/>
  <c r="O466" i="101"/>
  <c r="O467" i="101"/>
  <c r="O468" i="101"/>
  <c r="O469" i="101"/>
  <c r="O470" i="101"/>
  <c r="O471" i="101"/>
  <c r="O472" i="101"/>
  <c r="O473" i="101"/>
  <c r="O474" i="101"/>
  <c r="O475" i="101"/>
  <c r="O476" i="101"/>
  <c r="O477" i="101"/>
  <c r="O478" i="101"/>
  <c r="O479" i="101"/>
  <c r="O480" i="101"/>
  <c r="O481" i="101"/>
  <c r="O482" i="101"/>
  <c r="O483" i="101"/>
  <c r="O484" i="101"/>
  <c r="O485" i="101"/>
  <c r="O486" i="101"/>
  <c r="O487" i="101"/>
  <c r="O488" i="101"/>
  <c r="O489" i="101"/>
  <c r="O490" i="101"/>
  <c r="O491" i="101"/>
  <c r="O492" i="101"/>
  <c r="O493" i="101"/>
  <c r="O494" i="101"/>
  <c r="O495" i="101"/>
  <c r="O496" i="101"/>
  <c r="O497" i="101"/>
  <c r="O498" i="101"/>
  <c r="O499" i="101"/>
  <c r="O500" i="101"/>
  <c r="O501" i="101"/>
  <c r="O502" i="101"/>
  <c r="O503" i="101"/>
  <c r="O504" i="101"/>
  <c r="O505" i="101"/>
  <c r="O506" i="101"/>
  <c r="O507" i="101"/>
  <c r="O508" i="101"/>
  <c r="O509" i="101"/>
  <c r="O510" i="101"/>
  <c r="O511" i="101"/>
  <c r="O512" i="101"/>
  <c r="O513" i="101"/>
  <c r="O514" i="101"/>
  <c r="O515" i="101"/>
  <c r="O516" i="101"/>
  <c r="O517" i="101"/>
  <c r="O518" i="101"/>
  <c r="O519" i="101"/>
  <c r="O520" i="101"/>
  <c r="O521" i="101"/>
  <c r="O522" i="101"/>
  <c r="O523" i="101"/>
  <c r="O524" i="101"/>
  <c r="O525" i="101"/>
  <c r="O526" i="101"/>
  <c r="O527" i="101"/>
  <c r="O528" i="101"/>
  <c r="O529" i="101"/>
  <c r="O530" i="101"/>
  <c r="O531" i="101"/>
  <c r="O532" i="101"/>
  <c r="O533" i="101"/>
  <c r="O534" i="101"/>
  <c r="O535" i="101"/>
  <c r="O536" i="101"/>
  <c r="O537" i="101"/>
  <c r="O538" i="101"/>
  <c r="O539" i="101"/>
  <c r="O540" i="101"/>
  <c r="O541" i="101"/>
  <c r="O542" i="101"/>
  <c r="O543" i="101"/>
  <c r="O544" i="101"/>
  <c r="O545" i="101"/>
  <c r="O546" i="101"/>
  <c r="O547" i="101"/>
  <c r="O548" i="101"/>
  <c r="O549" i="101"/>
  <c r="O550" i="101"/>
  <c r="O551" i="101"/>
  <c r="O552" i="101"/>
  <c r="O553" i="101"/>
  <c r="O554" i="101"/>
  <c r="O555" i="101"/>
  <c r="O556" i="101"/>
  <c r="O557" i="101"/>
  <c r="O558" i="101"/>
  <c r="O559" i="101"/>
  <c r="O560" i="101"/>
  <c r="O561" i="101"/>
  <c r="O562" i="101"/>
  <c r="O563" i="101"/>
  <c r="O564" i="101"/>
  <c r="O565" i="101"/>
  <c r="O566" i="101"/>
  <c r="O567" i="101"/>
  <c r="O568" i="101"/>
  <c r="O569" i="101"/>
  <c r="O570" i="101"/>
  <c r="O571" i="101"/>
  <c r="O572" i="101"/>
  <c r="O573" i="101"/>
  <c r="O574" i="101"/>
  <c r="O575" i="101"/>
  <c r="O576" i="101"/>
  <c r="O577" i="101"/>
  <c r="O578" i="101"/>
  <c r="O579" i="101"/>
  <c r="O580" i="101"/>
  <c r="O581" i="101"/>
  <c r="O582" i="101"/>
  <c r="O583" i="101"/>
  <c r="O584" i="101"/>
  <c r="O585" i="101"/>
  <c r="O586" i="101"/>
  <c r="O587" i="101"/>
  <c r="O588" i="101"/>
  <c r="O589" i="101"/>
  <c r="O590" i="101"/>
  <c r="O591" i="101"/>
  <c r="O592" i="101"/>
  <c r="O593" i="101"/>
  <c r="O594" i="101"/>
  <c r="O595" i="101"/>
  <c r="O596" i="101"/>
  <c r="O597" i="101"/>
  <c r="O598" i="101"/>
  <c r="O599" i="101"/>
  <c r="O600" i="101"/>
  <c r="O601" i="101"/>
  <c r="O602" i="101"/>
  <c r="O603" i="101"/>
  <c r="O604" i="101"/>
  <c r="O605" i="101"/>
  <c r="O606" i="101"/>
  <c r="O607" i="101"/>
  <c r="O608" i="101"/>
  <c r="O609" i="101"/>
  <c r="O610" i="101"/>
  <c r="O611" i="101"/>
  <c r="O612" i="101"/>
  <c r="O613" i="101"/>
  <c r="O614" i="101"/>
  <c r="O615" i="101"/>
  <c r="O616" i="101"/>
  <c r="O617" i="101"/>
  <c r="O618" i="101"/>
  <c r="O619" i="101"/>
  <c r="O620" i="101"/>
  <c r="O621" i="101"/>
  <c r="O622" i="101"/>
  <c r="O623" i="101"/>
  <c r="O624" i="101"/>
  <c r="O625" i="101"/>
  <c r="O626" i="101"/>
  <c r="O627" i="101"/>
  <c r="O628" i="101"/>
  <c r="O629" i="101"/>
  <c r="O630" i="101"/>
  <c r="O631" i="101"/>
  <c r="O632" i="101"/>
  <c r="O633" i="101"/>
  <c r="O634" i="101"/>
  <c r="O635" i="101"/>
  <c r="O636" i="101"/>
  <c r="O637" i="101"/>
  <c r="O638" i="101"/>
  <c r="O639" i="101"/>
  <c r="O640" i="101"/>
  <c r="O641" i="101"/>
  <c r="O642" i="101"/>
  <c r="O643" i="101"/>
  <c r="O644" i="101"/>
  <c r="O645" i="101"/>
  <c r="O646" i="101"/>
  <c r="O647" i="101"/>
  <c r="O648" i="101"/>
  <c r="O649" i="101"/>
  <c r="O650" i="101"/>
  <c r="O651" i="101"/>
  <c r="O652" i="101"/>
  <c r="O653" i="101"/>
  <c r="O654" i="101"/>
  <c r="O655" i="101"/>
  <c r="O656" i="101"/>
  <c r="O657" i="101"/>
  <c r="O658" i="101"/>
  <c r="O659" i="101"/>
  <c r="O660" i="101"/>
  <c r="O661" i="101"/>
  <c r="O662" i="101"/>
  <c r="O663" i="101"/>
  <c r="O664" i="101"/>
  <c r="O665" i="101"/>
  <c r="O666" i="101"/>
  <c r="O667" i="101"/>
  <c r="O668" i="101"/>
  <c r="O669" i="101"/>
  <c r="O670" i="101"/>
  <c r="O671" i="101"/>
  <c r="O672" i="101"/>
  <c r="O673" i="101"/>
  <c r="O674" i="101"/>
  <c r="O675" i="101"/>
  <c r="O676" i="101"/>
  <c r="O677" i="101"/>
  <c r="O678" i="101"/>
  <c r="O679" i="101"/>
  <c r="O680" i="101"/>
  <c r="O681" i="101"/>
  <c r="O682" i="101"/>
  <c r="O683" i="101"/>
  <c r="O684" i="101"/>
  <c r="O685" i="101"/>
  <c r="O686" i="101"/>
  <c r="O687" i="101"/>
  <c r="O688" i="101"/>
  <c r="O689" i="101"/>
  <c r="O690" i="101"/>
  <c r="O691" i="101"/>
  <c r="O692" i="101"/>
  <c r="O693" i="101"/>
  <c r="O694" i="101"/>
  <c r="O695" i="101"/>
  <c r="O696" i="101"/>
  <c r="O697" i="101"/>
  <c r="O698" i="101"/>
  <c r="O699" i="101"/>
  <c r="O700" i="101"/>
  <c r="O701" i="101"/>
  <c r="O702" i="101"/>
  <c r="O703" i="101"/>
  <c r="O704" i="101"/>
  <c r="O705" i="101"/>
  <c r="O706" i="101"/>
  <c r="O707" i="101"/>
  <c r="O708" i="101"/>
  <c r="O709" i="101"/>
  <c r="O710" i="101"/>
  <c r="O711" i="101"/>
  <c r="O712" i="101"/>
  <c r="O713" i="101"/>
  <c r="O714" i="101"/>
  <c r="O715" i="101"/>
  <c r="O716" i="101"/>
  <c r="O717" i="101"/>
  <c r="O718" i="101"/>
  <c r="O719" i="101"/>
  <c r="O720" i="101"/>
  <c r="O721" i="101"/>
  <c r="O722" i="101"/>
  <c r="O723" i="101"/>
  <c r="O724" i="101"/>
  <c r="O725" i="101"/>
  <c r="O726" i="101"/>
  <c r="O727" i="101"/>
  <c r="O728" i="101"/>
  <c r="O729" i="101"/>
  <c r="O730" i="101"/>
  <c r="O731" i="101"/>
  <c r="O732" i="101"/>
  <c r="O733" i="101"/>
  <c r="O734" i="101"/>
  <c r="O735" i="101"/>
  <c r="O736" i="101"/>
  <c r="O737" i="101"/>
  <c r="O738" i="101"/>
  <c r="O739" i="101"/>
  <c r="O740" i="101"/>
  <c r="O741" i="101"/>
  <c r="O742" i="101"/>
  <c r="O743" i="101"/>
  <c r="O744" i="101"/>
  <c r="O745" i="101"/>
  <c r="O746" i="101"/>
  <c r="O747" i="101"/>
  <c r="O748" i="101"/>
  <c r="O749" i="101"/>
  <c r="O750" i="101"/>
  <c r="O751" i="101"/>
  <c r="O752" i="101"/>
  <c r="O753" i="101"/>
  <c r="O754" i="101"/>
  <c r="O755" i="101"/>
  <c r="O756" i="101"/>
  <c r="O757" i="101"/>
  <c r="O758" i="101"/>
  <c r="O759" i="101"/>
  <c r="O760" i="101"/>
  <c r="O761" i="101"/>
  <c r="O762" i="101"/>
  <c r="O763" i="101"/>
  <c r="O764" i="101"/>
  <c r="O765" i="101"/>
  <c r="O766" i="101"/>
  <c r="O767" i="101"/>
  <c r="O768" i="101"/>
  <c r="O769" i="101"/>
  <c r="O770" i="101"/>
  <c r="O771" i="101"/>
  <c r="O772" i="101"/>
  <c r="O773" i="101"/>
  <c r="O774" i="101"/>
  <c r="O775" i="101"/>
  <c r="O776" i="101"/>
  <c r="O777" i="101"/>
  <c r="O778" i="101"/>
  <c r="O779" i="101"/>
  <c r="O780" i="101"/>
  <c r="O781" i="101"/>
  <c r="O782" i="101"/>
  <c r="O783" i="101"/>
  <c r="O784" i="101"/>
  <c r="O785" i="101"/>
  <c r="O786" i="101"/>
  <c r="O787" i="101"/>
  <c r="O788" i="101"/>
  <c r="O789" i="101"/>
  <c r="O790" i="101"/>
  <c r="O791" i="101"/>
  <c r="O792" i="101"/>
  <c r="O793" i="101"/>
  <c r="O794" i="101"/>
  <c r="O795" i="101"/>
  <c r="O796" i="101"/>
  <c r="O797" i="101"/>
  <c r="O798" i="101"/>
  <c r="O799" i="101"/>
  <c r="O800" i="101"/>
  <c r="O801" i="101"/>
  <c r="O802" i="101"/>
  <c r="O803" i="101"/>
  <c r="O804" i="101"/>
  <c r="O805" i="101"/>
  <c r="O806" i="101"/>
  <c r="O807" i="101"/>
  <c r="O808" i="101"/>
  <c r="O809" i="101"/>
  <c r="O810" i="101"/>
  <c r="O811" i="101"/>
  <c r="O812" i="101"/>
  <c r="O813" i="101"/>
  <c r="O814" i="101"/>
  <c r="O815" i="101"/>
  <c r="O816" i="101"/>
  <c r="O817" i="101"/>
  <c r="O818" i="101"/>
  <c r="O819" i="101"/>
  <c r="O820" i="101"/>
  <c r="O821" i="101"/>
  <c r="O822" i="101"/>
  <c r="O823" i="101"/>
  <c r="O824" i="101"/>
  <c r="O825" i="101"/>
  <c r="O826" i="101"/>
  <c r="O827" i="101"/>
  <c r="O828" i="101"/>
  <c r="O829" i="101"/>
  <c r="O830" i="101"/>
  <c r="O831" i="101"/>
  <c r="O832" i="101"/>
  <c r="O833" i="101"/>
  <c r="O834" i="101"/>
  <c r="O835" i="101"/>
  <c r="O836" i="101"/>
  <c r="O837" i="101"/>
  <c r="O838" i="101"/>
  <c r="O839" i="101"/>
  <c r="O840" i="101"/>
  <c r="O841" i="101"/>
  <c r="O842" i="101"/>
  <c r="O843" i="101"/>
  <c r="O844" i="101"/>
  <c r="O845" i="101"/>
  <c r="O846" i="101"/>
  <c r="O847" i="101"/>
  <c r="O848" i="101"/>
  <c r="O849" i="101"/>
  <c r="O850" i="101"/>
  <c r="O851" i="101"/>
  <c r="O852" i="101"/>
  <c r="O853" i="101"/>
  <c r="O854" i="101"/>
  <c r="O855" i="101"/>
  <c r="O856" i="101"/>
  <c r="O857" i="101"/>
  <c r="O858" i="101"/>
  <c r="O859" i="101"/>
  <c r="O860" i="101"/>
  <c r="O861" i="101"/>
  <c r="O862" i="101"/>
  <c r="O863" i="101"/>
  <c r="O864" i="101"/>
  <c r="O865" i="101"/>
  <c r="O866" i="101"/>
  <c r="O867" i="101"/>
  <c r="O868" i="101"/>
  <c r="O869" i="101"/>
  <c r="O870" i="101"/>
  <c r="O871" i="101"/>
  <c r="O872" i="101"/>
  <c r="O873" i="101"/>
  <c r="O874" i="101"/>
  <c r="O875" i="101"/>
  <c r="O876" i="101"/>
  <c r="O877" i="101"/>
  <c r="O878" i="101"/>
  <c r="O879" i="101"/>
  <c r="O880" i="101"/>
  <c r="O881" i="101"/>
  <c r="O882" i="101"/>
  <c r="O883" i="101"/>
  <c r="O884" i="101"/>
  <c r="O885" i="101"/>
  <c r="O886" i="101"/>
  <c r="O887" i="101"/>
  <c r="O888" i="101"/>
  <c r="O889" i="101"/>
  <c r="O890" i="101"/>
  <c r="O891" i="101"/>
  <c r="O892" i="101"/>
  <c r="O893" i="101"/>
  <c r="O894" i="101"/>
  <c r="O895" i="101"/>
  <c r="O896" i="101"/>
  <c r="O897" i="101"/>
  <c r="O898" i="101"/>
  <c r="O899" i="101"/>
  <c r="O900" i="101"/>
  <c r="O901" i="101"/>
  <c r="O902" i="101"/>
  <c r="O903" i="101"/>
  <c r="O904" i="101"/>
  <c r="O905" i="101"/>
  <c r="O906" i="101"/>
  <c r="O907" i="101"/>
  <c r="O908" i="101"/>
  <c r="O909" i="101"/>
  <c r="O910" i="101"/>
  <c r="O911" i="101"/>
  <c r="O912" i="101"/>
  <c r="O913" i="101"/>
  <c r="O914" i="101"/>
  <c r="O915" i="101"/>
  <c r="O916" i="101"/>
  <c r="O917" i="101"/>
  <c r="O918" i="101"/>
  <c r="O919" i="101"/>
  <c r="O920" i="101"/>
  <c r="O921" i="101"/>
  <c r="O922" i="101"/>
  <c r="O923" i="101"/>
  <c r="O924" i="101"/>
  <c r="O925" i="101"/>
  <c r="O926" i="101"/>
  <c r="O927" i="101"/>
  <c r="O928" i="101"/>
  <c r="O929" i="101"/>
  <c r="O930" i="101"/>
  <c r="O931" i="101"/>
  <c r="O932" i="101"/>
  <c r="O933" i="101"/>
  <c r="O934" i="101"/>
  <c r="O935" i="101"/>
  <c r="O936" i="101"/>
  <c r="O937" i="101"/>
  <c r="O938" i="101"/>
  <c r="O939" i="101"/>
  <c r="O940" i="101"/>
  <c r="O941" i="101"/>
  <c r="O942" i="101"/>
  <c r="O943" i="101"/>
  <c r="O944" i="101"/>
  <c r="O945" i="101"/>
  <c r="O946" i="101"/>
  <c r="O947" i="101"/>
  <c r="O948" i="101"/>
  <c r="O949" i="101"/>
  <c r="O950" i="101"/>
  <c r="O951" i="101"/>
  <c r="O952" i="101"/>
  <c r="O953" i="101"/>
  <c r="O954" i="101"/>
  <c r="O955" i="101"/>
  <c r="O956" i="101"/>
  <c r="O957" i="101"/>
  <c r="O958" i="101"/>
  <c r="O959" i="101"/>
  <c r="O960" i="101"/>
  <c r="O961" i="101"/>
  <c r="O962" i="101"/>
  <c r="O963" i="101"/>
  <c r="O964" i="101"/>
  <c r="O965" i="101"/>
  <c r="O966" i="101"/>
  <c r="O967" i="101"/>
  <c r="O968" i="101"/>
  <c r="O969" i="101"/>
  <c r="O970" i="101"/>
  <c r="O971" i="101"/>
  <c r="O972" i="101"/>
  <c r="O973" i="101"/>
  <c r="O974" i="101"/>
  <c r="O975" i="101"/>
  <c r="O976" i="101"/>
  <c r="O977" i="101"/>
  <c r="O978" i="101"/>
  <c r="O979" i="101"/>
  <c r="O980" i="101"/>
  <c r="O981" i="101"/>
  <c r="O982" i="101"/>
  <c r="O983" i="101"/>
  <c r="O984" i="101"/>
  <c r="O985" i="101"/>
  <c r="O986" i="101"/>
  <c r="O987" i="101"/>
  <c r="O988" i="101"/>
  <c r="O989" i="101"/>
  <c r="O990" i="101"/>
  <c r="O991" i="101"/>
  <c r="O992" i="101"/>
  <c r="O993" i="101"/>
  <c r="O994" i="101"/>
  <c r="O995" i="101"/>
  <c r="O996" i="101"/>
  <c r="O997" i="101"/>
  <c r="O998" i="101"/>
  <c r="O999" i="101"/>
  <c r="O1000" i="101"/>
  <c r="O2" i="101"/>
  <c r="D41" i="110"/>
  <c r="D40" i="110"/>
  <c r="D8" i="110"/>
  <c r="D7" i="110"/>
  <c r="F10" i="98"/>
  <c r="G10" i="98"/>
  <c r="H10" i="98"/>
  <c r="I10" i="98"/>
  <c r="J10" i="98"/>
  <c r="K10" i="98"/>
  <c r="L10" i="98"/>
  <c r="M10" i="98"/>
  <c r="N10" i="98"/>
  <c r="E9" i="108"/>
  <c r="F9" i="108"/>
  <c r="G9" i="108"/>
  <c r="H9" i="108"/>
  <c r="I9" i="108"/>
  <c r="J9" i="108"/>
  <c r="K9" i="108"/>
  <c r="L9" i="108"/>
  <c r="M9" i="108"/>
  <c r="N9" i="108"/>
  <c r="C9" i="108"/>
  <c r="D9" i="108"/>
  <c r="D10" i="108"/>
  <c r="E10" i="108"/>
  <c r="F10" i="108"/>
  <c r="G10" i="108"/>
  <c r="H10" i="108"/>
  <c r="I10" i="108"/>
  <c r="J10" i="108"/>
  <c r="K10" i="108"/>
  <c r="L10" i="108"/>
  <c r="M10" i="108"/>
  <c r="N10" i="108"/>
  <c r="C10" i="108"/>
  <c r="E5" i="108"/>
  <c r="F5" i="108" s="1"/>
  <c r="D5" i="108"/>
  <c r="C5" i="108"/>
  <c r="G105" i="101"/>
  <c r="G109" i="101"/>
  <c r="F46" i="101"/>
  <c r="F53" i="101"/>
  <c r="F105" i="101"/>
  <c r="F109" i="101"/>
  <c r="F161" i="101"/>
  <c r="F165" i="101"/>
  <c r="F265" i="101"/>
  <c r="F305" i="101"/>
  <c r="F309" i="101"/>
  <c r="F349" i="101"/>
  <c r="F393" i="101"/>
  <c r="F433" i="101"/>
  <c r="F437" i="101"/>
  <c r="E17" i="101"/>
  <c r="E21" i="101"/>
  <c r="E38" i="101"/>
  <c r="E41" i="101"/>
  <c r="E58" i="101"/>
  <c r="E59" i="101"/>
  <c r="E77" i="101"/>
  <c r="E81" i="101"/>
  <c r="E101" i="101"/>
  <c r="E102" i="101"/>
  <c r="E121" i="101"/>
  <c r="E122" i="101"/>
  <c r="E138" i="101"/>
  <c r="E141" i="101"/>
  <c r="E161" i="101"/>
  <c r="E165" i="101"/>
  <c r="E182" i="101"/>
  <c r="E185" i="101"/>
  <c r="E201" i="101"/>
  <c r="E202" i="101"/>
  <c r="E221" i="101"/>
  <c r="E225" i="101"/>
  <c r="E245" i="101"/>
  <c r="E246" i="101"/>
  <c r="E265" i="101"/>
  <c r="E285" i="101"/>
  <c r="E305" i="101"/>
  <c r="H305" i="101" s="1"/>
  <c r="E309" i="101"/>
  <c r="H309" i="101" s="1"/>
  <c r="E325" i="101"/>
  <c r="E345" i="101"/>
  <c r="E346" i="101"/>
  <c r="E365" i="101"/>
  <c r="E369" i="101"/>
  <c r="E385" i="101"/>
  <c r="E389" i="101"/>
  <c r="E409" i="101"/>
  <c r="E429" i="101"/>
  <c r="E445" i="101"/>
  <c r="E449" i="101"/>
  <c r="E619" i="101"/>
  <c r="E747" i="101"/>
  <c r="E875" i="101"/>
  <c r="E939" i="101"/>
  <c r="A3" i="101"/>
  <c r="A4" i="101"/>
  <c r="A5" i="101"/>
  <c r="A6" i="101"/>
  <c r="F6" i="101" s="1"/>
  <c r="A7" i="101"/>
  <c r="A8" i="101"/>
  <c r="A9" i="101"/>
  <c r="E9" i="101" s="1"/>
  <c r="A10" i="101"/>
  <c r="E10" i="101" s="1"/>
  <c r="A11" i="101"/>
  <c r="A12" i="101"/>
  <c r="A13" i="101"/>
  <c r="A14" i="101"/>
  <c r="F14" i="101" s="1"/>
  <c r="A15" i="101"/>
  <c r="A16" i="101"/>
  <c r="A17" i="101"/>
  <c r="A18" i="101"/>
  <c r="A19" i="101"/>
  <c r="A20" i="101"/>
  <c r="A21" i="101"/>
  <c r="G21" i="101" s="1"/>
  <c r="A22" i="101"/>
  <c r="E22" i="101" s="1"/>
  <c r="A23" i="101"/>
  <c r="A24" i="101"/>
  <c r="C24" i="101" s="1"/>
  <c r="A25" i="101"/>
  <c r="A26" i="101"/>
  <c r="E26" i="101" s="1"/>
  <c r="A27" i="101"/>
  <c r="A28" i="101"/>
  <c r="A29" i="101"/>
  <c r="E29" i="101" s="1"/>
  <c r="A30" i="101"/>
  <c r="F30" i="101" s="1"/>
  <c r="A31" i="101"/>
  <c r="A32" i="101"/>
  <c r="A33" i="101"/>
  <c r="A34" i="101"/>
  <c r="A35" i="101"/>
  <c r="A36" i="101"/>
  <c r="A37" i="101"/>
  <c r="A38" i="101"/>
  <c r="F38" i="101" s="1"/>
  <c r="A39" i="101"/>
  <c r="A40" i="101"/>
  <c r="A41" i="101"/>
  <c r="F41" i="101" s="1"/>
  <c r="A42" i="101"/>
  <c r="E42" i="101" s="1"/>
  <c r="A43" i="101"/>
  <c r="A44" i="101"/>
  <c r="A45" i="101"/>
  <c r="G45" i="101" s="1"/>
  <c r="A46" i="101"/>
  <c r="A47" i="101"/>
  <c r="A48" i="101"/>
  <c r="B48" i="101" s="1"/>
  <c r="A49" i="101"/>
  <c r="A50" i="101"/>
  <c r="A51" i="101"/>
  <c r="A52" i="101"/>
  <c r="A53" i="101"/>
  <c r="G53" i="101" s="1"/>
  <c r="A54" i="101"/>
  <c r="A55" i="101"/>
  <c r="A56" i="101"/>
  <c r="A57" i="101"/>
  <c r="A58" i="101"/>
  <c r="A59" i="101"/>
  <c r="A60" i="101"/>
  <c r="A61" i="101"/>
  <c r="A62" i="101"/>
  <c r="F62" i="101" s="1"/>
  <c r="A63" i="101"/>
  <c r="A64" i="101"/>
  <c r="A65" i="101"/>
  <c r="A66" i="101"/>
  <c r="A67" i="101"/>
  <c r="A68" i="101"/>
  <c r="A69" i="101"/>
  <c r="A70" i="101"/>
  <c r="F70" i="101" s="1"/>
  <c r="A71" i="101"/>
  <c r="A72" i="101"/>
  <c r="A73" i="101"/>
  <c r="A74" i="101"/>
  <c r="E74" i="101" s="1"/>
  <c r="A75" i="101"/>
  <c r="A76" i="101"/>
  <c r="A77" i="101"/>
  <c r="G77" i="101" s="1"/>
  <c r="A78" i="101"/>
  <c r="F78" i="101" s="1"/>
  <c r="A79" i="101"/>
  <c r="A80" i="101"/>
  <c r="A81" i="101"/>
  <c r="A82" i="101"/>
  <c r="A83" i="101"/>
  <c r="A84" i="101"/>
  <c r="B84" i="101" s="1"/>
  <c r="A85" i="101"/>
  <c r="A86" i="101"/>
  <c r="A87" i="101"/>
  <c r="A88" i="101"/>
  <c r="A89" i="101"/>
  <c r="A90" i="101"/>
  <c r="E90" i="101" s="1"/>
  <c r="A91" i="101"/>
  <c r="E91" i="101" s="1"/>
  <c r="A92" i="101"/>
  <c r="A93" i="101"/>
  <c r="A94" i="101"/>
  <c r="F94" i="101" s="1"/>
  <c r="A95" i="101"/>
  <c r="A96" i="101"/>
  <c r="A97" i="101"/>
  <c r="A98" i="101"/>
  <c r="A99" i="101"/>
  <c r="A100" i="101"/>
  <c r="B100" i="101" s="1"/>
  <c r="A101" i="101"/>
  <c r="A102" i="101"/>
  <c r="F102" i="101" s="1"/>
  <c r="A103" i="101"/>
  <c r="A104" i="101"/>
  <c r="A105" i="101"/>
  <c r="E105" i="101" s="1"/>
  <c r="A106" i="101"/>
  <c r="E106" i="101" s="1"/>
  <c r="A107" i="101"/>
  <c r="A108" i="101"/>
  <c r="A109" i="101"/>
  <c r="E109" i="101" s="1"/>
  <c r="A110" i="101"/>
  <c r="F110" i="101" s="1"/>
  <c r="A111" i="101"/>
  <c r="A112" i="101"/>
  <c r="A113" i="101"/>
  <c r="E113" i="101" s="1"/>
  <c r="A114" i="101"/>
  <c r="A115" i="101"/>
  <c r="A116" i="101"/>
  <c r="B116" i="101" s="1"/>
  <c r="A117" i="101"/>
  <c r="A118" i="101"/>
  <c r="A119" i="101"/>
  <c r="A120" i="101"/>
  <c r="A121" i="101"/>
  <c r="A122" i="101"/>
  <c r="A123" i="101"/>
  <c r="E123" i="101" s="1"/>
  <c r="A124" i="101"/>
  <c r="A125" i="101"/>
  <c r="A126" i="101"/>
  <c r="F126" i="101" s="1"/>
  <c r="A127" i="101"/>
  <c r="A128" i="101"/>
  <c r="A129" i="101"/>
  <c r="A130" i="101"/>
  <c r="A131" i="101"/>
  <c r="A132" i="101"/>
  <c r="B132" i="101" s="1"/>
  <c r="A133" i="101"/>
  <c r="A134" i="101"/>
  <c r="A135" i="101"/>
  <c r="A136" i="101"/>
  <c r="A137" i="101"/>
  <c r="F137" i="101" s="1"/>
  <c r="A138" i="101"/>
  <c r="A139" i="101"/>
  <c r="E139" i="101" s="1"/>
  <c r="A140" i="101"/>
  <c r="A141" i="101"/>
  <c r="A142" i="101"/>
  <c r="F142" i="101" s="1"/>
  <c r="A143" i="101"/>
  <c r="A144" i="101"/>
  <c r="A145" i="101"/>
  <c r="A146" i="101"/>
  <c r="A147" i="101"/>
  <c r="A148" i="101"/>
  <c r="B148" i="101" s="1"/>
  <c r="A149" i="101"/>
  <c r="A150" i="101"/>
  <c r="F150" i="101" s="1"/>
  <c r="A151" i="101"/>
  <c r="A152" i="101"/>
  <c r="A153" i="101"/>
  <c r="E153" i="101" s="1"/>
  <c r="A154" i="101"/>
  <c r="E154" i="101" s="1"/>
  <c r="A155" i="101"/>
  <c r="A156" i="101"/>
  <c r="A157" i="101"/>
  <c r="A158" i="101"/>
  <c r="F158" i="101" s="1"/>
  <c r="A159" i="101"/>
  <c r="A160" i="101"/>
  <c r="A161" i="101"/>
  <c r="G161" i="101" s="1"/>
  <c r="A162" i="101"/>
  <c r="A163" i="101"/>
  <c r="C163" i="101" s="1"/>
  <c r="A164" i="101"/>
  <c r="A165" i="101"/>
  <c r="G165" i="101" s="1"/>
  <c r="A166" i="101"/>
  <c r="A167" i="101"/>
  <c r="A168" i="101"/>
  <c r="A169" i="101"/>
  <c r="A170" i="101"/>
  <c r="E170" i="101" s="1"/>
  <c r="A171" i="101"/>
  <c r="A172" i="101"/>
  <c r="A173" i="101"/>
  <c r="A174" i="101"/>
  <c r="F174" i="101" s="1"/>
  <c r="A175" i="101"/>
  <c r="A176" i="101"/>
  <c r="B176" i="101" s="1"/>
  <c r="A177" i="101"/>
  <c r="A178" i="101"/>
  <c r="A179" i="101"/>
  <c r="C179" i="101" s="1"/>
  <c r="A180" i="101"/>
  <c r="A181" i="101"/>
  <c r="A182" i="101"/>
  <c r="F182" i="101" s="1"/>
  <c r="A183" i="101"/>
  <c r="A184" i="101"/>
  <c r="A185" i="101"/>
  <c r="A186" i="101"/>
  <c r="E186" i="101" s="1"/>
  <c r="A187" i="101"/>
  <c r="E187" i="101" s="1"/>
  <c r="A188" i="101"/>
  <c r="A189" i="101"/>
  <c r="A190" i="101"/>
  <c r="A191" i="101"/>
  <c r="A192" i="101"/>
  <c r="A193" i="101"/>
  <c r="G193" i="101" s="1"/>
  <c r="A194" i="101"/>
  <c r="A195" i="101"/>
  <c r="A196" i="101"/>
  <c r="A197" i="101"/>
  <c r="A198" i="101"/>
  <c r="A199" i="101"/>
  <c r="A200" i="101"/>
  <c r="A201" i="101"/>
  <c r="A202" i="101"/>
  <c r="A203" i="101"/>
  <c r="A204" i="101"/>
  <c r="A205" i="101"/>
  <c r="A206" i="101"/>
  <c r="A207" i="101"/>
  <c r="A208" i="101"/>
  <c r="B208" i="101" s="1"/>
  <c r="A209" i="101"/>
  <c r="A210" i="101"/>
  <c r="A211" i="101"/>
  <c r="A212" i="101"/>
  <c r="B212" i="101" s="1"/>
  <c r="A213" i="101"/>
  <c r="A214" i="101"/>
  <c r="A215" i="101"/>
  <c r="A216" i="101"/>
  <c r="A217" i="101"/>
  <c r="A218" i="101"/>
  <c r="E218" i="101" s="1"/>
  <c r="A219" i="101"/>
  <c r="E219" i="101" s="1"/>
  <c r="A220" i="101"/>
  <c r="A221" i="101"/>
  <c r="A222" i="101"/>
  <c r="A223" i="101"/>
  <c r="A224" i="101"/>
  <c r="A225" i="101"/>
  <c r="A226" i="101"/>
  <c r="A227" i="101"/>
  <c r="C227" i="101" s="1"/>
  <c r="A228" i="101"/>
  <c r="A229" i="101"/>
  <c r="A230" i="101"/>
  <c r="A231" i="101"/>
  <c r="A232" i="101"/>
  <c r="A233" i="101"/>
  <c r="F233" i="101" s="1"/>
  <c r="A234" i="101"/>
  <c r="E234" i="101" s="1"/>
  <c r="A235" i="101"/>
  <c r="C235" i="101" s="1"/>
  <c r="A236" i="101"/>
  <c r="A237" i="101"/>
  <c r="A238" i="101"/>
  <c r="F238" i="101" s="1"/>
  <c r="A239" i="101"/>
  <c r="A240" i="101"/>
  <c r="A241" i="101"/>
  <c r="A242" i="101"/>
  <c r="A243" i="101"/>
  <c r="A244" i="101"/>
  <c r="A245" i="101"/>
  <c r="A246" i="101"/>
  <c r="F246" i="101" s="1"/>
  <c r="A247" i="101"/>
  <c r="A248" i="101"/>
  <c r="A249" i="101"/>
  <c r="A250" i="101"/>
  <c r="E250" i="101" s="1"/>
  <c r="A251" i="101"/>
  <c r="E251" i="101" s="1"/>
  <c r="A252" i="101"/>
  <c r="A253" i="101"/>
  <c r="E253" i="101" s="1"/>
  <c r="A254" i="101"/>
  <c r="F254" i="101" s="1"/>
  <c r="A255" i="101"/>
  <c r="B255" i="101" s="1"/>
  <c r="A256" i="101"/>
  <c r="A257" i="101"/>
  <c r="A258" i="101"/>
  <c r="A259" i="101"/>
  <c r="A260" i="101"/>
  <c r="A261" i="101"/>
  <c r="A262" i="101"/>
  <c r="A263" i="101"/>
  <c r="A264" i="101"/>
  <c r="A265" i="101"/>
  <c r="A266" i="101"/>
  <c r="E266" i="101" s="1"/>
  <c r="A267" i="101"/>
  <c r="A268" i="101"/>
  <c r="A269" i="101"/>
  <c r="A270" i="101"/>
  <c r="F270" i="101" s="1"/>
  <c r="A271" i="101"/>
  <c r="B271" i="101" s="1"/>
  <c r="A272" i="101"/>
  <c r="A273" i="101"/>
  <c r="A274" i="101"/>
  <c r="A275" i="101"/>
  <c r="A276" i="101"/>
  <c r="B276" i="101" s="1"/>
  <c r="A277" i="101"/>
  <c r="E277" i="101" s="1"/>
  <c r="A278" i="101"/>
  <c r="A279" i="101"/>
  <c r="A280" i="101"/>
  <c r="A281" i="101"/>
  <c r="A282" i="101"/>
  <c r="E282" i="101" s="1"/>
  <c r="A283" i="101"/>
  <c r="A284" i="101"/>
  <c r="A285" i="101"/>
  <c r="A286" i="101"/>
  <c r="F286" i="101" s="1"/>
  <c r="A287" i="101"/>
  <c r="B287" i="101" s="1"/>
  <c r="A288" i="101"/>
  <c r="A289" i="101"/>
  <c r="A290" i="101"/>
  <c r="A291" i="101"/>
  <c r="A292" i="101"/>
  <c r="B292" i="101" s="1"/>
  <c r="A293" i="101"/>
  <c r="A294" i="101"/>
  <c r="A295" i="101"/>
  <c r="A296" i="101"/>
  <c r="A297" i="101"/>
  <c r="F297" i="101" s="1"/>
  <c r="A298" i="101"/>
  <c r="E298" i="101" s="1"/>
  <c r="A299" i="101"/>
  <c r="A300" i="101"/>
  <c r="A301" i="101"/>
  <c r="A302" i="101"/>
  <c r="F302" i="101" s="1"/>
  <c r="A303" i="101"/>
  <c r="B303" i="101" s="1"/>
  <c r="A304" i="101"/>
  <c r="A305" i="101"/>
  <c r="A306" i="101"/>
  <c r="A307" i="101"/>
  <c r="A308" i="101"/>
  <c r="B308" i="101" s="1"/>
  <c r="A309" i="101"/>
  <c r="A310" i="101"/>
  <c r="A311" i="101"/>
  <c r="A312" i="101"/>
  <c r="A313" i="101"/>
  <c r="A314" i="101"/>
  <c r="E314" i="101" s="1"/>
  <c r="A315" i="101"/>
  <c r="E315" i="101" s="1"/>
  <c r="A316" i="101"/>
  <c r="A317" i="101"/>
  <c r="A318" i="101"/>
  <c r="F318" i="101" s="1"/>
  <c r="A319" i="101"/>
  <c r="B319" i="101" s="1"/>
  <c r="A320" i="101"/>
  <c r="A321" i="101"/>
  <c r="A322" i="101"/>
  <c r="A323" i="101"/>
  <c r="A324" i="101"/>
  <c r="B324" i="101" s="1"/>
  <c r="A325" i="101"/>
  <c r="A326" i="101"/>
  <c r="F326" i="101" s="1"/>
  <c r="A327" i="101"/>
  <c r="A328" i="101"/>
  <c r="A329" i="101"/>
  <c r="F329" i="101" s="1"/>
  <c r="A330" i="101"/>
  <c r="E330" i="101" s="1"/>
  <c r="A331" i="101"/>
  <c r="A332" i="101"/>
  <c r="A333" i="101"/>
  <c r="A334" i="101"/>
  <c r="F334" i="101" s="1"/>
  <c r="A335" i="101"/>
  <c r="A336" i="101"/>
  <c r="A337" i="101"/>
  <c r="E337" i="101" s="1"/>
  <c r="A338" i="101"/>
  <c r="A339" i="101"/>
  <c r="A340" i="101"/>
  <c r="B340" i="101" s="1"/>
  <c r="A341" i="101"/>
  <c r="A342" i="101"/>
  <c r="A343" i="101"/>
  <c r="A344" i="101"/>
  <c r="A345" i="101"/>
  <c r="A346" i="101"/>
  <c r="A347" i="101"/>
  <c r="A348" i="101"/>
  <c r="A349" i="101"/>
  <c r="A350" i="101"/>
  <c r="F350" i="101" s="1"/>
  <c r="A351" i="101"/>
  <c r="B351" i="101" s="1"/>
  <c r="A352" i="101"/>
  <c r="A353" i="101"/>
  <c r="A354" i="101"/>
  <c r="A355" i="101"/>
  <c r="A356" i="101"/>
  <c r="A357" i="101"/>
  <c r="A358" i="101"/>
  <c r="A359" i="101"/>
  <c r="A360" i="101"/>
  <c r="A361" i="101"/>
  <c r="A362" i="101"/>
  <c r="E362" i="101" s="1"/>
  <c r="A363" i="101"/>
  <c r="A364" i="101"/>
  <c r="A365" i="101"/>
  <c r="F365" i="101" s="1"/>
  <c r="A366" i="101"/>
  <c r="F366" i="101" s="1"/>
  <c r="A367" i="101"/>
  <c r="A368" i="101"/>
  <c r="A369" i="101"/>
  <c r="A370" i="101"/>
  <c r="A371" i="101"/>
  <c r="C371" i="101" s="1"/>
  <c r="A372" i="101"/>
  <c r="B372" i="101" s="1"/>
  <c r="A373" i="101"/>
  <c r="F373" i="101" s="1"/>
  <c r="A374" i="101"/>
  <c r="A375" i="101"/>
  <c r="A376" i="101"/>
  <c r="A377" i="101"/>
  <c r="A378" i="101"/>
  <c r="E378" i="101" s="1"/>
  <c r="A379" i="101"/>
  <c r="E379" i="101" s="1"/>
  <c r="A380" i="101"/>
  <c r="A381" i="101"/>
  <c r="A382" i="101"/>
  <c r="F382" i="101" s="1"/>
  <c r="A383" i="101"/>
  <c r="A384" i="101"/>
  <c r="B384" i="101" s="1"/>
  <c r="A385" i="101"/>
  <c r="A386" i="101"/>
  <c r="A387" i="101"/>
  <c r="C387" i="101" s="1"/>
  <c r="A388" i="101"/>
  <c r="A389" i="101"/>
  <c r="A390" i="101"/>
  <c r="A391" i="101"/>
  <c r="A392" i="101"/>
  <c r="A393" i="101"/>
  <c r="A394" i="101"/>
  <c r="E394" i="101" s="1"/>
  <c r="A395" i="101"/>
  <c r="C395" i="101" s="1"/>
  <c r="A396" i="101"/>
  <c r="A397" i="101"/>
  <c r="E397" i="101" s="1"/>
  <c r="A398" i="101"/>
  <c r="F398" i="101" s="1"/>
  <c r="A399" i="101"/>
  <c r="A400" i="101"/>
  <c r="B400" i="101" s="1"/>
  <c r="A401" i="101"/>
  <c r="A402" i="101"/>
  <c r="A403" i="101"/>
  <c r="A404" i="101"/>
  <c r="A405" i="101"/>
  <c r="A406" i="101"/>
  <c r="A407" i="101"/>
  <c r="A408" i="101"/>
  <c r="A409" i="101"/>
  <c r="A410" i="101"/>
  <c r="E410" i="101" s="1"/>
  <c r="A411" i="101"/>
  <c r="E411" i="101" s="1"/>
  <c r="A412" i="101"/>
  <c r="A413" i="101"/>
  <c r="A414" i="101"/>
  <c r="F414" i="101" s="1"/>
  <c r="A415" i="101"/>
  <c r="A416" i="101"/>
  <c r="A417" i="101"/>
  <c r="A418" i="101"/>
  <c r="A419" i="101"/>
  <c r="A420" i="101"/>
  <c r="A421" i="101"/>
  <c r="E421" i="101" s="1"/>
  <c r="A422" i="101"/>
  <c r="A423" i="101"/>
  <c r="A424" i="101"/>
  <c r="A425" i="101"/>
  <c r="A426" i="101"/>
  <c r="E426" i="101" s="1"/>
  <c r="A427" i="101"/>
  <c r="A428" i="101"/>
  <c r="A429" i="101"/>
  <c r="F429" i="101" s="1"/>
  <c r="A430" i="101"/>
  <c r="F430" i="101" s="1"/>
  <c r="A431" i="101"/>
  <c r="B431" i="101" s="1"/>
  <c r="A432" i="101"/>
  <c r="A433" i="101"/>
  <c r="A434" i="101"/>
  <c r="A435" i="101"/>
  <c r="A436" i="101"/>
  <c r="A437" i="101"/>
  <c r="A438" i="101"/>
  <c r="A439" i="101"/>
  <c r="A440" i="101"/>
  <c r="A441" i="101"/>
  <c r="E441" i="101" s="1"/>
  <c r="A442" i="101"/>
  <c r="E442" i="101" s="1"/>
  <c r="A443" i="101"/>
  <c r="E443" i="101" s="1"/>
  <c r="A444" i="101"/>
  <c r="A445" i="101"/>
  <c r="A446" i="101"/>
  <c r="F446" i="101" s="1"/>
  <c r="A447" i="101"/>
  <c r="A448" i="101"/>
  <c r="B448" i="101" s="1"/>
  <c r="A449" i="101"/>
  <c r="A450" i="101"/>
  <c r="A451" i="101"/>
  <c r="C451" i="101" s="1"/>
  <c r="A452" i="101"/>
  <c r="A453" i="101"/>
  <c r="A454" i="101"/>
  <c r="A455" i="101"/>
  <c r="A456" i="101"/>
  <c r="A457" i="101"/>
  <c r="A458" i="101"/>
  <c r="E458" i="101" s="1"/>
  <c r="A459" i="101"/>
  <c r="C459" i="101" s="1"/>
  <c r="A460" i="101"/>
  <c r="A461" i="101"/>
  <c r="A462" i="101"/>
  <c r="F462" i="101" s="1"/>
  <c r="A463" i="101"/>
  <c r="A464" i="101"/>
  <c r="A465" i="101"/>
  <c r="A466" i="101"/>
  <c r="A467" i="101"/>
  <c r="A468" i="101"/>
  <c r="A469" i="101"/>
  <c r="A470" i="101"/>
  <c r="F470" i="101" s="1"/>
  <c r="A471" i="101"/>
  <c r="A472" i="101"/>
  <c r="A473" i="101"/>
  <c r="A474" i="101"/>
  <c r="E474" i="101" s="1"/>
  <c r="A475" i="101"/>
  <c r="A476" i="101"/>
  <c r="A477" i="101"/>
  <c r="A478" i="101"/>
  <c r="F478" i="101" s="1"/>
  <c r="A479" i="101"/>
  <c r="A480" i="101"/>
  <c r="B480" i="101" s="1"/>
  <c r="A481" i="101"/>
  <c r="A482" i="101"/>
  <c r="A483" i="101"/>
  <c r="A484" i="101"/>
  <c r="A485" i="101"/>
  <c r="A486" i="101"/>
  <c r="A487" i="101"/>
  <c r="A488" i="101"/>
  <c r="A489" i="101"/>
  <c r="A490" i="101"/>
  <c r="E490" i="101" s="1"/>
  <c r="A491" i="101"/>
  <c r="A492" i="101"/>
  <c r="A493" i="101"/>
  <c r="A494" i="101"/>
  <c r="F494" i="101" s="1"/>
  <c r="A495" i="101"/>
  <c r="B495" i="101" s="1"/>
  <c r="A496" i="101"/>
  <c r="A497" i="101"/>
  <c r="A498" i="101"/>
  <c r="A499" i="101"/>
  <c r="A500" i="101"/>
  <c r="A501" i="101"/>
  <c r="A502" i="101"/>
  <c r="A503" i="101"/>
  <c r="A504" i="101"/>
  <c r="A505" i="101"/>
  <c r="A506" i="101"/>
  <c r="E506" i="101" s="1"/>
  <c r="A507" i="101"/>
  <c r="E507" i="101" s="1"/>
  <c r="A508" i="101"/>
  <c r="A509" i="101"/>
  <c r="E509" i="101" s="1"/>
  <c r="A510" i="101"/>
  <c r="F510" i="101" s="1"/>
  <c r="A511" i="101"/>
  <c r="E511" i="101" s="1"/>
  <c r="A512" i="101"/>
  <c r="A513" i="101"/>
  <c r="A514" i="101"/>
  <c r="A515" i="101"/>
  <c r="A516" i="101"/>
  <c r="B516" i="101" s="1"/>
  <c r="A517" i="101"/>
  <c r="A518" i="101"/>
  <c r="A519" i="101"/>
  <c r="A520" i="101"/>
  <c r="A521" i="101"/>
  <c r="A522" i="101"/>
  <c r="E522" i="101" s="1"/>
  <c r="A523" i="101"/>
  <c r="E523" i="101" s="1"/>
  <c r="A524" i="101"/>
  <c r="A525" i="101"/>
  <c r="A526" i="101"/>
  <c r="F526" i="101" s="1"/>
  <c r="A527" i="101"/>
  <c r="E527" i="101" s="1"/>
  <c r="A528" i="101"/>
  <c r="A529" i="101"/>
  <c r="A530" i="101"/>
  <c r="A531" i="101"/>
  <c r="A532" i="101"/>
  <c r="A533" i="101"/>
  <c r="A534" i="101"/>
  <c r="A535" i="101"/>
  <c r="A536" i="101"/>
  <c r="A537" i="101"/>
  <c r="A538" i="101"/>
  <c r="E538" i="101" s="1"/>
  <c r="A539" i="101"/>
  <c r="E539" i="101" s="1"/>
  <c r="A540" i="101"/>
  <c r="A541" i="101"/>
  <c r="A542" i="101"/>
  <c r="F542" i="101" s="1"/>
  <c r="A543" i="101"/>
  <c r="E543" i="101" s="1"/>
  <c r="A544" i="101"/>
  <c r="A545" i="101"/>
  <c r="A546" i="101"/>
  <c r="A547" i="101"/>
  <c r="A548" i="101"/>
  <c r="C548" i="101" s="1"/>
  <c r="A549" i="101"/>
  <c r="A550" i="101"/>
  <c r="A551" i="101"/>
  <c r="A552" i="101"/>
  <c r="A553" i="101"/>
  <c r="A554" i="101"/>
  <c r="E554" i="101" s="1"/>
  <c r="A555" i="101"/>
  <c r="E555" i="101" s="1"/>
  <c r="A556" i="101"/>
  <c r="A557" i="101"/>
  <c r="A558" i="101"/>
  <c r="F558" i="101" s="1"/>
  <c r="A559" i="101"/>
  <c r="E559" i="101" s="1"/>
  <c r="A560" i="101"/>
  <c r="A561" i="101"/>
  <c r="A562" i="101"/>
  <c r="A563" i="101"/>
  <c r="A564" i="101"/>
  <c r="B564" i="101" s="1"/>
  <c r="A565" i="101"/>
  <c r="A566" i="101"/>
  <c r="F566" i="101" s="1"/>
  <c r="A567" i="101"/>
  <c r="A568" i="101"/>
  <c r="A569" i="101"/>
  <c r="A570" i="101"/>
  <c r="E570" i="101" s="1"/>
  <c r="A571" i="101"/>
  <c r="E571" i="101" s="1"/>
  <c r="A572" i="101"/>
  <c r="A573" i="101"/>
  <c r="A574" i="101"/>
  <c r="F574" i="101" s="1"/>
  <c r="A575" i="101"/>
  <c r="E575" i="101" s="1"/>
  <c r="A576" i="101"/>
  <c r="A577" i="101"/>
  <c r="A578" i="101"/>
  <c r="A579" i="101"/>
  <c r="A580" i="101"/>
  <c r="A581" i="101"/>
  <c r="A582" i="101"/>
  <c r="A583" i="101"/>
  <c r="A584" i="101"/>
  <c r="A585" i="101"/>
  <c r="E585" i="101" s="1"/>
  <c r="A586" i="101"/>
  <c r="E586" i="101" s="1"/>
  <c r="A587" i="101"/>
  <c r="E587" i="101" s="1"/>
  <c r="A588" i="101"/>
  <c r="A589" i="101"/>
  <c r="A590" i="101"/>
  <c r="F590" i="101" s="1"/>
  <c r="A591" i="101"/>
  <c r="A592" i="101"/>
  <c r="A593" i="101"/>
  <c r="A594" i="101"/>
  <c r="A595" i="101"/>
  <c r="C595" i="101" s="1"/>
  <c r="A596" i="101"/>
  <c r="A597" i="101"/>
  <c r="A598" i="101"/>
  <c r="A599" i="101"/>
  <c r="A600" i="101"/>
  <c r="A601" i="101"/>
  <c r="A602" i="101"/>
  <c r="E602" i="101" s="1"/>
  <c r="A603" i="101"/>
  <c r="E603" i="101" s="1"/>
  <c r="A604" i="101"/>
  <c r="A605" i="101"/>
  <c r="A606" i="101"/>
  <c r="F606" i="101" s="1"/>
  <c r="A607" i="101"/>
  <c r="A608" i="101"/>
  <c r="A609" i="101"/>
  <c r="A610" i="101"/>
  <c r="A611" i="101"/>
  <c r="C611" i="101" s="1"/>
  <c r="A612" i="101"/>
  <c r="A613" i="101"/>
  <c r="A614" i="101"/>
  <c r="A615" i="101"/>
  <c r="A616" i="101"/>
  <c r="A617" i="101"/>
  <c r="A618" i="101"/>
  <c r="E618" i="101" s="1"/>
  <c r="A619" i="101"/>
  <c r="A620" i="101"/>
  <c r="A621" i="101"/>
  <c r="A622" i="101"/>
  <c r="F622" i="101" s="1"/>
  <c r="A623" i="101"/>
  <c r="A624" i="101"/>
  <c r="A625" i="101"/>
  <c r="A626" i="101"/>
  <c r="A627" i="101"/>
  <c r="C627" i="101" s="1"/>
  <c r="A628" i="101"/>
  <c r="B628" i="101" s="1"/>
  <c r="A629" i="101"/>
  <c r="A630" i="101"/>
  <c r="A631" i="101"/>
  <c r="A632" i="101"/>
  <c r="A633" i="101"/>
  <c r="A634" i="101"/>
  <c r="E634" i="101" s="1"/>
  <c r="A635" i="101"/>
  <c r="E635" i="101" s="1"/>
  <c r="A636" i="101"/>
  <c r="A637" i="101"/>
  <c r="A638" i="101"/>
  <c r="F638" i="101" s="1"/>
  <c r="A639" i="101"/>
  <c r="A640" i="101"/>
  <c r="B640" i="101" s="1"/>
  <c r="A641" i="101"/>
  <c r="A642" i="101"/>
  <c r="A643" i="101"/>
  <c r="C643" i="101" s="1"/>
  <c r="A644" i="101"/>
  <c r="A645" i="101"/>
  <c r="A646" i="101"/>
  <c r="A647" i="101"/>
  <c r="A648" i="101"/>
  <c r="A649" i="101"/>
  <c r="A650" i="101"/>
  <c r="E650" i="101" s="1"/>
  <c r="A651" i="101"/>
  <c r="E651" i="101" s="1"/>
  <c r="A652" i="101"/>
  <c r="A653" i="101"/>
  <c r="A654" i="101"/>
  <c r="F654" i="101" s="1"/>
  <c r="A655" i="101"/>
  <c r="E655" i="101" s="1"/>
  <c r="A656" i="101"/>
  <c r="A657" i="101"/>
  <c r="A658" i="101"/>
  <c r="A659" i="101"/>
  <c r="A660" i="101"/>
  <c r="A661" i="101"/>
  <c r="A662" i="101"/>
  <c r="A663" i="101"/>
  <c r="A664" i="101"/>
  <c r="A665" i="101"/>
  <c r="A666" i="101"/>
  <c r="E666" i="101" s="1"/>
  <c r="A667" i="101"/>
  <c r="E667" i="101" s="1"/>
  <c r="A668" i="101"/>
  <c r="A669" i="101"/>
  <c r="A670" i="101"/>
  <c r="F670" i="101" s="1"/>
  <c r="A671" i="101"/>
  <c r="E671" i="101" s="1"/>
  <c r="A672" i="101"/>
  <c r="B672" i="101" s="1"/>
  <c r="A673" i="101"/>
  <c r="A674" i="101"/>
  <c r="A675" i="101"/>
  <c r="A676" i="101"/>
  <c r="A677" i="101"/>
  <c r="A678" i="101"/>
  <c r="E678" i="101" s="1"/>
  <c r="A679" i="101"/>
  <c r="A680" i="101"/>
  <c r="A681" i="101"/>
  <c r="A682" i="101"/>
  <c r="E682" i="101" s="1"/>
  <c r="A683" i="101"/>
  <c r="E683" i="101" s="1"/>
  <c r="A684" i="101"/>
  <c r="A685" i="101"/>
  <c r="A686" i="101"/>
  <c r="A687" i="101"/>
  <c r="E687" i="101" s="1"/>
  <c r="A688" i="101"/>
  <c r="A689" i="101"/>
  <c r="A690" i="101"/>
  <c r="A691" i="101"/>
  <c r="A692" i="101"/>
  <c r="B692" i="101" s="1"/>
  <c r="A693" i="101"/>
  <c r="A694" i="101"/>
  <c r="A695" i="101"/>
  <c r="A696" i="101"/>
  <c r="A697" i="101"/>
  <c r="A698" i="101"/>
  <c r="A699" i="101"/>
  <c r="E699" i="101" s="1"/>
  <c r="A700" i="101"/>
  <c r="A701" i="101"/>
  <c r="A702" i="101"/>
  <c r="A703" i="101"/>
  <c r="E703" i="101" s="1"/>
  <c r="A704" i="101"/>
  <c r="B704" i="101" s="1"/>
  <c r="A705" i="101"/>
  <c r="A706" i="101"/>
  <c r="A707" i="101"/>
  <c r="A708" i="101"/>
  <c r="A709" i="101"/>
  <c r="A710" i="101"/>
  <c r="A711" i="101"/>
  <c r="A712" i="101"/>
  <c r="A713" i="101"/>
  <c r="A714" i="101"/>
  <c r="A715" i="101"/>
  <c r="E715" i="101" s="1"/>
  <c r="A716" i="101"/>
  <c r="A717" i="101"/>
  <c r="A718" i="101"/>
  <c r="A719" i="101"/>
  <c r="E719" i="101" s="1"/>
  <c r="A720" i="101"/>
  <c r="A721" i="101"/>
  <c r="F721" i="101" s="1"/>
  <c r="A722" i="101"/>
  <c r="A723" i="101"/>
  <c r="A724" i="101"/>
  <c r="A725" i="101"/>
  <c r="A726" i="101"/>
  <c r="A727" i="101"/>
  <c r="A728" i="101"/>
  <c r="A729" i="101"/>
  <c r="A730" i="101"/>
  <c r="A731" i="101"/>
  <c r="E731" i="101" s="1"/>
  <c r="A732" i="101"/>
  <c r="A733" i="101"/>
  <c r="A734" i="101"/>
  <c r="A735" i="101"/>
  <c r="E735" i="101" s="1"/>
  <c r="A736" i="101"/>
  <c r="B736" i="101" s="1"/>
  <c r="A737" i="101"/>
  <c r="A738" i="101"/>
  <c r="A739" i="101"/>
  <c r="A740" i="101"/>
  <c r="B740" i="101" s="1"/>
  <c r="A741" i="101"/>
  <c r="A742" i="101"/>
  <c r="A743" i="101"/>
  <c r="A744" i="101"/>
  <c r="A745" i="101"/>
  <c r="A746" i="101"/>
  <c r="A747" i="101"/>
  <c r="A748" i="101"/>
  <c r="A749" i="101"/>
  <c r="A750" i="101"/>
  <c r="A751" i="101"/>
  <c r="E751" i="101" s="1"/>
  <c r="A752" i="101"/>
  <c r="A753" i="101"/>
  <c r="A754" i="101"/>
  <c r="A755" i="101"/>
  <c r="A756" i="101"/>
  <c r="A757" i="101"/>
  <c r="A758" i="101"/>
  <c r="A759" i="101"/>
  <c r="A760" i="101"/>
  <c r="A761" i="101"/>
  <c r="A762" i="101"/>
  <c r="A763" i="101"/>
  <c r="E763" i="101" s="1"/>
  <c r="A764" i="101"/>
  <c r="A765" i="101"/>
  <c r="A766" i="101"/>
  <c r="A767" i="101"/>
  <c r="E767" i="101" s="1"/>
  <c r="A768" i="101"/>
  <c r="A769" i="101"/>
  <c r="A770" i="101"/>
  <c r="A771" i="101"/>
  <c r="A772" i="101"/>
  <c r="A773" i="101"/>
  <c r="A774" i="101"/>
  <c r="A775" i="101"/>
  <c r="A776" i="101"/>
  <c r="A777" i="101"/>
  <c r="A778" i="101"/>
  <c r="A779" i="101"/>
  <c r="E779" i="101" s="1"/>
  <c r="A780" i="101"/>
  <c r="A781" i="101"/>
  <c r="A782" i="101"/>
  <c r="A783" i="101"/>
  <c r="E783" i="101" s="1"/>
  <c r="A784" i="101"/>
  <c r="A785" i="101"/>
  <c r="A786" i="101"/>
  <c r="A787" i="101"/>
  <c r="A788" i="101"/>
  <c r="A789" i="101"/>
  <c r="A790" i="101"/>
  <c r="A791" i="101"/>
  <c r="A792" i="101"/>
  <c r="A793" i="101"/>
  <c r="A794" i="101"/>
  <c r="A795" i="101"/>
  <c r="E795" i="101" s="1"/>
  <c r="A796" i="101"/>
  <c r="A797" i="101"/>
  <c r="A798" i="101"/>
  <c r="A799" i="101"/>
  <c r="E799" i="101" s="1"/>
  <c r="A800" i="101"/>
  <c r="A801" i="101"/>
  <c r="A802" i="101"/>
  <c r="A803" i="101"/>
  <c r="A804" i="101"/>
  <c r="A805" i="101"/>
  <c r="E805" i="101" s="1"/>
  <c r="A806" i="101"/>
  <c r="A807" i="101"/>
  <c r="A808" i="101"/>
  <c r="A809" i="101"/>
  <c r="A810" i="101"/>
  <c r="A811" i="101"/>
  <c r="E811" i="101" s="1"/>
  <c r="A812" i="101"/>
  <c r="A813" i="101"/>
  <c r="A814" i="101"/>
  <c r="A815" i="101"/>
  <c r="A816" i="101"/>
  <c r="A817" i="101"/>
  <c r="A818" i="101"/>
  <c r="A819" i="101"/>
  <c r="A820" i="101"/>
  <c r="A821" i="101"/>
  <c r="A822" i="101"/>
  <c r="A823" i="101"/>
  <c r="A824" i="101"/>
  <c r="A825" i="101"/>
  <c r="A826" i="101"/>
  <c r="A827" i="101"/>
  <c r="E827" i="101" s="1"/>
  <c r="A828" i="101"/>
  <c r="A829" i="101"/>
  <c r="A830" i="101"/>
  <c r="A831" i="101"/>
  <c r="A832" i="101"/>
  <c r="A833" i="101"/>
  <c r="A834" i="101"/>
  <c r="A835" i="101"/>
  <c r="A836" i="101"/>
  <c r="A837" i="101"/>
  <c r="A838" i="101"/>
  <c r="A839" i="101"/>
  <c r="A840" i="101"/>
  <c r="A841" i="101"/>
  <c r="A842" i="101"/>
  <c r="A843" i="101"/>
  <c r="E843" i="101" s="1"/>
  <c r="A844" i="101"/>
  <c r="A845" i="101"/>
  <c r="A846" i="101"/>
  <c r="A847" i="101"/>
  <c r="E847" i="101" s="1"/>
  <c r="A848" i="101"/>
  <c r="A849" i="101"/>
  <c r="A850" i="101"/>
  <c r="A851" i="101"/>
  <c r="A852" i="101"/>
  <c r="A853" i="101"/>
  <c r="A854" i="101"/>
  <c r="A855" i="101"/>
  <c r="A856" i="101"/>
  <c r="A857" i="101"/>
  <c r="A858" i="101"/>
  <c r="A859" i="101"/>
  <c r="E859" i="101" s="1"/>
  <c r="A860" i="101"/>
  <c r="A861" i="101"/>
  <c r="A862" i="101"/>
  <c r="A863" i="101"/>
  <c r="E863" i="101" s="1"/>
  <c r="A864" i="101"/>
  <c r="A865" i="101"/>
  <c r="A866" i="101"/>
  <c r="A867" i="101"/>
  <c r="A868" i="101"/>
  <c r="A869" i="101"/>
  <c r="A870" i="101"/>
  <c r="F870" i="101" s="1"/>
  <c r="A871" i="101"/>
  <c r="A872" i="101"/>
  <c r="A873" i="101"/>
  <c r="A874" i="101"/>
  <c r="C874" i="101" s="1"/>
  <c r="A875" i="101"/>
  <c r="A876" i="101"/>
  <c r="A877" i="101"/>
  <c r="A878" i="101"/>
  <c r="A879" i="101"/>
  <c r="E879" i="101" s="1"/>
  <c r="A880" i="101"/>
  <c r="A881" i="101"/>
  <c r="A882" i="101"/>
  <c r="A883" i="101"/>
  <c r="A884" i="101"/>
  <c r="A885" i="101"/>
  <c r="A886" i="101"/>
  <c r="A887" i="101"/>
  <c r="A888" i="101"/>
  <c r="A889" i="101"/>
  <c r="A890" i="101"/>
  <c r="A891" i="101"/>
  <c r="E891" i="101" s="1"/>
  <c r="A892" i="101"/>
  <c r="A893" i="101"/>
  <c r="A894" i="101"/>
  <c r="A895" i="101"/>
  <c r="E895" i="101" s="1"/>
  <c r="A896" i="101"/>
  <c r="A897" i="101"/>
  <c r="A898" i="101"/>
  <c r="A899" i="101"/>
  <c r="A900" i="101"/>
  <c r="A901" i="101"/>
  <c r="A902" i="101"/>
  <c r="A903" i="101"/>
  <c r="A904" i="101"/>
  <c r="A905" i="101"/>
  <c r="A906" i="101"/>
  <c r="A907" i="101"/>
  <c r="E907" i="101" s="1"/>
  <c r="A908" i="101"/>
  <c r="A909" i="101"/>
  <c r="A910" i="101"/>
  <c r="A911" i="101"/>
  <c r="A912" i="101"/>
  <c r="A913" i="101"/>
  <c r="A914" i="101"/>
  <c r="A915" i="101"/>
  <c r="A916" i="101"/>
  <c r="A917" i="101"/>
  <c r="A918" i="101"/>
  <c r="C918" i="101" s="1"/>
  <c r="A919" i="101"/>
  <c r="A920" i="101"/>
  <c r="A921" i="101"/>
  <c r="A922" i="101"/>
  <c r="A923" i="101"/>
  <c r="E923" i="101" s="1"/>
  <c r="A924" i="101"/>
  <c r="A925" i="101"/>
  <c r="A926" i="101"/>
  <c r="A927" i="101"/>
  <c r="E927" i="101" s="1"/>
  <c r="A928" i="101"/>
  <c r="A929" i="101"/>
  <c r="A930" i="101"/>
  <c r="A931" i="101"/>
  <c r="A932" i="101"/>
  <c r="A933" i="101"/>
  <c r="A934" i="101"/>
  <c r="F934" i="101" s="1"/>
  <c r="A935" i="101"/>
  <c r="A936" i="101"/>
  <c r="A937" i="101"/>
  <c r="A938" i="101"/>
  <c r="A939" i="101"/>
  <c r="A940" i="101"/>
  <c r="A941" i="101"/>
  <c r="A942" i="101"/>
  <c r="A943" i="101"/>
  <c r="E943" i="101" s="1"/>
  <c r="A944" i="101"/>
  <c r="B944" i="101" s="1"/>
  <c r="A945" i="101"/>
  <c r="A946" i="101"/>
  <c r="A947" i="101"/>
  <c r="A948" i="101"/>
  <c r="A949" i="101"/>
  <c r="A950" i="101"/>
  <c r="E950" i="101" s="1"/>
  <c r="A951" i="101"/>
  <c r="A952" i="101"/>
  <c r="A953" i="101"/>
  <c r="A954" i="101"/>
  <c r="A955" i="101"/>
  <c r="E955" i="101" s="1"/>
  <c r="A956" i="101"/>
  <c r="A957" i="101"/>
  <c r="A958" i="101"/>
  <c r="A959" i="101"/>
  <c r="A960" i="101"/>
  <c r="A961" i="101"/>
  <c r="A962" i="101"/>
  <c r="A963" i="101"/>
  <c r="A964" i="101"/>
  <c r="A965" i="101"/>
  <c r="A966" i="101"/>
  <c r="A967" i="101"/>
  <c r="A968" i="101"/>
  <c r="A969" i="101"/>
  <c r="A970" i="101"/>
  <c r="A971" i="101"/>
  <c r="C971" i="101" s="1"/>
  <c r="A972" i="101"/>
  <c r="A973" i="101"/>
  <c r="A974" i="101"/>
  <c r="A975" i="101"/>
  <c r="A976" i="101"/>
  <c r="B976" i="101" s="1"/>
  <c r="A977" i="101"/>
  <c r="A978" i="101"/>
  <c r="A979" i="101"/>
  <c r="A980" i="101"/>
  <c r="A981" i="101"/>
  <c r="A982" i="101"/>
  <c r="A983" i="101"/>
  <c r="A984" i="101"/>
  <c r="A985" i="101"/>
  <c r="A986" i="101"/>
  <c r="A987" i="101"/>
  <c r="E987" i="101" s="1"/>
  <c r="A988" i="101"/>
  <c r="A989" i="101"/>
  <c r="A990" i="101"/>
  <c r="A991" i="101"/>
  <c r="A992" i="101"/>
  <c r="B992" i="101" s="1"/>
  <c r="A993" i="101"/>
  <c r="A994" i="101"/>
  <c r="A995" i="101"/>
  <c r="A996" i="101"/>
  <c r="A997" i="101"/>
  <c r="E997" i="101" s="1"/>
  <c r="A998" i="101"/>
  <c r="A999" i="101"/>
  <c r="A1000" i="101"/>
  <c r="A2" i="101"/>
  <c r="C5" i="101"/>
  <c r="C9" i="101"/>
  <c r="C13" i="101"/>
  <c r="C17" i="101"/>
  <c r="C19" i="101"/>
  <c r="C21" i="101"/>
  <c r="C25" i="101"/>
  <c r="C29" i="101"/>
  <c r="C33" i="101"/>
  <c r="C37" i="101"/>
  <c r="C41" i="101"/>
  <c r="C43" i="101"/>
  <c r="C45" i="101"/>
  <c r="C49" i="101"/>
  <c r="C53" i="101"/>
  <c r="C56" i="101"/>
  <c r="C57" i="101"/>
  <c r="C61" i="101"/>
  <c r="C63" i="101"/>
  <c r="C64" i="101"/>
  <c r="C65" i="101"/>
  <c r="C69" i="101"/>
  <c r="C73" i="101"/>
  <c r="C77" i="101"/>
  <c r="C81" i="101"/>
  <c r="C83" i="101"/>
  <c r="C85" i="101"/>
  <c r="C89" i="101"/>
  <c r="C93" i="101"/>
  <c r="C97" i="101"/>
  <c r="C100" i="101"/>
  <c r="C101" i="101"/>
  <c r="C105" i="101"/>
  <c r="C107" i="101"/>
  <c r="C109" i="101"/>
  <c r="C113" i="101"/>
  <c r="C117" i="101"/>
  <c r="C120" i="101"/>
  <c r="C121" i="101"/>
  <c r="C125" i="101"/>
  <c r="C127" i="101"/>
  <c r="C128" i="101"/>
  <c r="C129" i="101"/>
  <c r="C133" i="101"/>
  <c r="C137" i="101"/>
  <c r="C141" i="101"/>
  <c r="C144" i="101"/>
  <c r="C145" i="101"/>
  <c r="C149" i="101"/>
  <c r="C152" i="101"/>
  <c r="C153" i="101"/>
  <c r="C157" i="101"/>
  <c r="C159" i="101"/>
  <c r="C160" i="101"/>
  <c r="C161" i="101"/>
  <c r="C165" i="101"/>
  <c r="C169" i="101"/>
  <c r="C173" i="101"/>
  <c r="C176" i="101"/>
  <c r="C177" i="101"/>
  <c r="C181" i="101"/>
  <c r="C184" i="101"/>
  <c r="C185" i="101"/>
  <c r="C189" i="101"/>
  <c r="C191" i="101"/>
  <c r="C192" i="101"/>
  <c r="C193" i="101"/>
  <c r="C197" i="101"/>
  <c r="C201" i="101"/>
  <c r="C205" i="101"/>
  <c r="C208" i="101"/>
  <c r="C209" i="101"/>
  <c r="C213" i="101"/>
  <c r="C216" i="101"/>
  <c r="C217" i="101"/>
  <c r="C221" i="101"/>
  <c r="C223" i="101"/>
  <c r="C224" i="101"/>
  <c r="C225" i="101"/>
  <c r="C229" i="101"/>
  <c r="C233" i="101"/>
  <c r="C237" i="101"/>
  <c r="C240" i="101"/>
  <c r="C241" i="101"/>
  <c r="C245" i="101"/>
  <c r="C248" i="101"/>
  <c r="C249" i="101"/>
  <c r="C253" i="101"/>
  <c r="C255" i="101"/>
  <c r="C256" i="101"/>
  <c r="C257" i="101"/>
  <c r="C261" i="101"/>
  <c r="C265" i="101"/>
  <c r="C269" i="101"/>
  <c r="C272" i="101"/>
  <c r="C273" i="101"/>
  <c r="C277" i="101"/>
  <c r="C280" i="101"/>
  <c r="C281" i="101"/>
  <c r="C285" i="101"/>
  <c r="C287" i="101"/>
  <c r="C288" i="101"/>
  <c r="C289" i="101"/>
  <c r="C293" i="101"/>
  <c r="C297" i="101"/>
  <c r="C301" i="101"/>
  <c r="C304" i="101"/>
  <c r="C305" i="101"/>
  <c r="C309" i="101"/>
  <c r="C312" i="101"/>
  <c r="C313" i="101"/>
  <c r="C317" i="101"/>
  <c r="C319" i="101"/>
  <c r="C320" i="101"/>
  <c r="C321" i="101"/>
  <c r="C325" i="101"/>
  <c r="C329" i="101"/>
  <c r="C333" i="101"/>
  <c r="C336" i="101"/>
  <c r="C337" i="101"/>
  <c r="C341" i="101"/>
  <c r="C344" i="101"/>
  <c r="C345" i="101"/>
  <c r="C349" i="101"/>
  <c r="C351" i="101"/>
  <c r="C352" i="101"/>
  <c r="C353" i="101"/>
  <c r="C357" i="101"/>
  <c r="C361" i="101"/>
  <c r="C365" i="101"/>
  <c r="C368" i="101"/>
  <c r="C369" i="101"/>
  <c r="C373" i="101"/>
  <c r="C376" i="101"/>
  <c r="C377" i="101"/>
  <c r="C381" i="101"/>
  <c r="C383" i="101"/>
  <c r="C384" i="101"/>
  <c r="C385" i="101"/>
  <c r="C389" i="101"/>
  <c r="C393" i="101"/>
  <c r="C397" i="101"/>
  <c r="C400" i="101"/>
  <c r="C401" i="101"/>
  <c r="C405" i="101"/>
  <c r="C408" i="101"/>
  <c r="C409" i="101"/>
  <c r="C413" i="101"/>
  <c r="C415" i="101"/>
  <c r="C416" i="101"/>
  <c r="C417" i="101"/>
  <c r="C421" i="101"/>
  <c r="C425" i="101"/>
  <c r="C429" i="101"/>
  <c r="C432" i="101"/>
  <c r="C433" i="101"/>
  <c r="C437" i="101"/>
  <c r="C440" i="101"/>
  <c r="C441" i="101"/>
  <c r="C445" i="101"/>
  <c r="C447" i="101"/>
  <c r="C448" i="101"/>
  <c r="C449" i="101"/>
  <c r="C453" i="101"/>
  <c r="C457" i="101"/>
  <c r="C461" i="101"/>
  <c r="C464" i="101"/>
  <c r="C465" i="101"/>
  <c r="C472" i="101"/>
  <c r="C473" i="101"/>
  <c r="C477" i="101"/>
  <c r="C479" i="101"/>
  <c r="C480" i="101"/>
  <c r="C481" i="101"/>
  <c r="C485" i="101"/>
  <c r="C493" i="101"/>
  <c r="C496" i="101"/>
  <c r="C497" i="101"/>
  <c r="C504" i="101"/>
  <c r="C505" i="101"/>
  <c r="C509" i="101"/>
  <c r="C511" i="101"/>
  <c r="C512" i="101"/>
  <c r="C513" i="101"/>
  <c r="C517" i="101"/>
  <c r="C525" i="101"/>
  <c r="C528" i="101"/>
  <c r="C529" i="101"/>
  <c r="C536" i="101"/>
  <c r="C537" i="101"/>
  <c r="C541" i="101"/>
  <c r="C543" i="101"/>
  <c r="C544" i="101"/>
  <c r="C545" i="101"/>
  <c r="C549" i="101"/>
  <c r="C557" i="101"/>
  <c r="C560" i="101"/>
  <c r="C561" i="101"/>
  <c r="C568" i="101"/>
  <c r="C569" i="101"/>
  <c r="C573" i="101"/>
  <c r="C575" i="101"/>
  <c r="C576" i="101"/>
  <c r="C577" i="101"/>
  <c r="C581" i="101"/>
  <c r="C589" i="101"/>
  <c r="C592" i="101"/>
  <c r="C593" i="101"/>
  <c r="C600" i="101"/>
  <c r="C601" i="101"/>
  <c r="C605" i="101"/>
  <c r="C607" i="101"/>
  <c r="C608" i="101"/>
  <c r="C609" i="101"/>
  <c r="C613" i="101"/>
  <c r="C621" i="101"/>
  <c r="C624" i="101"/>
  <c r="C625" i="101"/>
  <c r="C632" i="101"/>
  <c r="C633" i="101"/>
  <c r="C637" i="101"/>
  <c r="C639" i="101"/>
  <c r="C640" i="101"/>
  <c r="C641" i="101"/>
  <c r="C645" i="101"/>
  <c r="C649" i="101"/>
  <c r="C653" i="101"/>
  <c r="C656" i="101"/>
  <c r="C657" i="101"/>
  <c r="C661" i="101"/>
  <c r="C664" i="101"/>
  <c r="C665" i="101"/>
  <c r="C669" i="101"/>
  <c r="C671" i="101"/>
  <c r="C672" i="101"/>
  <c r="C673" i="101"/>
  <c r="C677" i="101"/>
  <c r="C681" i="101"/>
  <c r="C685" i="101"/>
  <c r="C687" i="101"/>
  <c r="C689" i="101"/>
  <c r="C690" i="101"/>
  <c r="C693" i="101"/>
  <c r="C694" i="101"/>
  <c r="C697" i="101"/>
  <c r="C698" i="101"/>
  <c r="C699" i="101"/>
  <c r="C701" i="101"/>
  <c r="C705" i="101"/>
  <c r="C706" i="101"/>
  <c r="C709" i="101"/>
  <c r="C710" i="101"/>
  <c r="C711" i="101"/>
  <c r="C713" i="101"/>
  <c r="C714" i="101"/>
  <c r="C717" i="101"/>
  <c r="C719" i="101"/>
  <c r="C721" i="101"/>
  <c r="C722" i="101"/>
  <c r="C725" i="101"/>
  <c r="C726" i="101"/>
  <c r="C729" i="101"/>
  <c r="C730" i="101"/>
  <c r="C731" i="101"/>
  <c r="C733" i="101"/>
  <c r="C737" i="101"/>
  <c r="C738" i="101"/>
  <c r="C741" i="101"/>
  <c r="C742" i="101"/>
  <c r="C743" i="101"/>
  <c r="C745" i="101"/>
  <c r="C746" i="101"/>
  <c r="C749" i="101"/>
  <c r="C751" i="101"/>
  <c r="C753" i="101"/>
  <c r="C754" i="101"/>
  <c r="C757" i="101"/>
  <c r="C758" i="101"/>
  <c r="C761" i="101"/>
  <c r="C762" i="101"/>
  <c r="C763" i="101"/>
  <c r="C765" i="101"/>
  <c r="C769" i="101"/>
  <c r="C770" i="101"/>
  <c r="C773" i="101"/>
  <c r="C774" i="101"/>
  <c r="C775" i="101"/>
  <c r="C777" i="101"/>
  <c r="C778" i="101"/>
  <c r="C781" i="101"/>
  <c r="C783" i="101"/>
  <c r="C785" i="101"/>
  <c r="C786" i="101"/>
  <c r="C789" i="101"/>
  <c r="C790" i="101"/>
  <c r="C793" i="101"/>
  <c r="C794" i="101"/>
  <c r="C795" i="101"/>
  <c r="C797" i="101"/>
  <c r="C801" i="101"/>
  <c r="C802" i="101"/>
  <c r="C805" i="101"/>
  <c r="C806" i="101"/>
  <c r="C807" i="101"/>
  <c r="C809" i="101"/>
  <c r="C813" i="101"/>
  <c r="C815" i="101"/>
  <c r="C817" i="101"/>
  <c r="C821" i="101"/>
  <c r="C822" i="101"/>
  <c r="C825" i="101"/>
  <c r="C827" i="101"/>
  <c r="C829" i="101"/>
  <c r="C833" i="101"/>
  <c r="C837" i="101"/>
  <c r="C838" i="101"/>
  <c r="C839" i="101"/>
  <c r="C841" i="101"/>
  <c r="C842" i="101"/>
  <c r="C845" i="101"/>
  <c r="C847" i="101"/>
  <c r="C849" i="101"/>
  <c r="C850" i="101"/>
  <c r="C853" i="101"/>
  <c r="C854" i="101"/>
  <c r="C857" i="101"/>
  <c r="C858" i="101"/>
  <c r="C859" i="101"/>
  <c r="C861" i="101"/>
  <c r="C865" i="101"/>
  <c r="C869" i="101"/>
  <c r="C870" i="101"/>
  <c r="C871" i="101"/>
  <c r="C873" i="101"/>
  <c r="C877" i="101"/>
  <c r="C879" i="101"/>
  <c r="C881" i="101"/>
  <c r="C885" i="101"/>
  <c r="C889" i="101"/>
  <c r="C891" i="101"/>
  <c r="C893" i="101"/>
  <c r="C901" i="101"/>
  <c r="C903" i="101"/>
  <c r="C905" i="101"/>
  <c r="C906" i="101"/>
  <c r="C911" i="101"/>
  <c r="C913" i="101"/>
  <c r="C914" i="101"/>
  <c r="C921" i="101"/>
  <c r="C922" i="101"/>
  <c r="C923" i="101"/>
  <c r="C929" i="101"/>
  <c r="C930" i="101"/>
  <c r="C935" i="101"/>
  <c r="C937" i="101"/>
  <c r="C943" i="101"/>
  <c r="C945" i="101"/>
  <c r="C953" i="101"/>
  <c r="C955" i="101"/>
  <c r="C957" i="101"/>
  <c r="C961" i="101"/>
  <c r="C967" i="101"/>
  <c r="C973" i="101"/>
  <c r="C975" i="101"/>
  <c r="C981" i="101"/>
  <c r="C982" i="101"/>
  <c r="C987" i="101"/>
  <c r="C989" i="101"/>
  <c r="C997" i="101"/>
  <c r="C998" i="101"/>
  <c r="C999" i="101"/>
  <c r="B5" i="101"/>
  <c r="B7" i="101"/>
  <c r="B9" i="101"/>
  <c r="B11" i="101"/>
  <c r="B12" i="101"/>
  <c r="B13" i="101"/>
  <c r="B17" i="101"/>
  <c r="B21" i="101"/>
  <c r="B23" i="101"/>
  <c r="B25" i="101"/>
  <c r="B27" i="101"/>
  <c r="B28" i="101"/>
  <c r="B29" i="101"/>
  <c r="B33" i="101"/>
  <c r="B37" i="101"/>
  <c r="B39" i="101"/>
  <c r="B41" i="101"/>
  <c r="B43" i="101"/>
  <c r="B44" i="101"/>
  <c r="B45" i="101"/>
  <c r="B49" i="101"/>
  <c r="B53" i="101"/>
  <c r="B55" i="101"/>
  <c r="B57" i="101"/>
  <c r="B59" i="101"/>
  <c r="B60" i="101"/>
  <c r="B61" i="101"/>
  <c r="B65" i="101"/>
  <c r="B69" i="101"/>
  <c r="B71" i="101"/>
  <c r="B73" i="101"/>
  <c r="B75" i="101"/>
  <c r="B76" i="101"/>
  <c r="B77" i="101"/>
  <c r="B81" i="101"/>
  <c r="B85" i="101"/>
  <c r="B87" i="101"/>
  <c r="B89" i="101"/>
  <c r="B91" i="101"/>
  <c r="B92" i="101"/>
  <c r="B93" i="101"/>
  <c r="B97" i="101"/>
  <c r="B101" i="101"/>
  <c r="B103" i="101"/>
  <c r="B105" i="101"/>
  <c r="B107" i="101"/>
  <c r="B108" i="101"/>
  <c r="B109" i="101"/>
  <c r="B113" i="101"/>
  <c r="B117" i="101"/>
  <c r="B119" i="101"/>
  <c r="B121" i="101"/>
  <c r="B123" i="101"/>
  <c r="B124" i="101"/>
  <c r="B125" i="101"/>
  <c r="B129" i="101"/>
  <c r="B133" i="101"/>
  <c r="B135" i="101"/>
  <c r="B137" i="101"/>
  <c r="B139" i="101"/>
  <c r="B140" i="101"/>
  <c r="B141" i="101"/>
  <c r="B145" i="101"/>
  <c r="B149" i="101"/>
  <c r="B151" i="101"/>
  <c r="B153" i="101"/>
  <c r="B155" i="101"/>
  <c r="B156" i="101"/>
  <c r="B157" i="101"/>
  <c r="B161" i="101"/>
  <c r="B165" i="101"/>
  <c r="B167" i="101"/>
  <c r="B169" i="101"/>
  <c r="B171" i="101"/>
  <c r="B172" i="101"/>
  <c r="B173" i="101"/>
  <c r="B177" i="101"/>
  <c r="B181" i="101"/>
  <c r="B183" i="101"/>
  <c r="B185" i="101"/>
  <c r="B187" i="101"/>
  <c r="B188" i="101"/>
  <c r="B189" i="101"/>
  <c r="B193" i="101"/>
  <c r="B197" i="101"/>
  <c r="B199" i="101"/>
  <c r="B201" i="101"/>
  <c r="B203" i="101"/>
  <c r="B204" i="101"/>
  <c r="B205" i="101"/>
  <c r="B209" i="101"/>
  <c r="B213" i="101"/>
  <c r="B215" i="101"/>
  <c r="B217" i="101"/>
  <c r="B219" i="101"/>
  <c r="B220" i="101"/>
  <c r="B221" i="101"/>
  <c r="B225" i="101"/>
  <c r="B229" i="101"/>
  <c r="B231" i="101"/>
  <c r="B233" i="101"/>
  <c r="B235" i="101"/>
  <c r="B236" i="101"/>
  <c r="B237" i="101"/>
  <c r="B241" i="101"/>
  <c r="B245" i="101"/>
  <c r="B247" i="101"/>
  <c r="B249" i="101"/>
  <c r="B251" i="101"/>
  <c r="B252" i="101"/>
  <c r="B253" i="101"/>
  <c r="B257" i="101"/>
  <c r="B261" i="101"/>
  <c r="B263" i="101"/>
  <c r="B265" i="101"/>
  <c r="B267" i="101"/>
  <c r="B268" i="101"/>
  <c r="B269" i="101"/>
  <c r="B273" i="101"/>
  <c r="B277" i="101"/>
  <c r="B279" i="101"/>
  <c r="B281" i="101"/>
  <c r="B283" i="101"/>
  <c r="B284" i="101"/>
  <c r="B285" i="101"/>
  <c r="B289" i="101"/>
  <c r="B293" i="101"/>
  <c r="B295" i="101"/>
  <c r="B297" i="101"/>
  <c r="B299" i="101"/>
  <c r="B300" i="101"/>
  <c r="B301" i="101"/>
  <c r="B305" i="101"/>
  <c r="B309" i="101"/>
  <c r="B311" i="101"/>
  <c r="B313" i="101"/>
  <c r="B315" i="101"/>
  <c r="B316" i="101"/>
  <c r="B317" i="101"/>
  <c r="B321" i="101"/>
  <c r="B325" i="101"/>
  <c r="B327" i="101"/>
  <c r="B329" i="101"/>
  <c r="B331" i="101"/>
  <c r="B332" i="101"/>
  <c r="B333" i="101"/>
  <c r="B337" i="101"/>
  <c r="B341" i="101"/>
  <c r="B343" i="101"/>
  <c r="B345" i="101"/>
  <c r="B347" i="101"/>
  <c r="B348" i="101"/>
  <c r="B349" i="101"/>
  <c r="B353" i="101"/>
  <c r="B357" i="101"/>
  <c r="B359" i="101"/>
  <c r="B361" i="101"/>
  <c r="B363" i="101"/>
  <c r="B364" i="101"/>
  <c r="B365" i="101"/>
  <c r="B369" i="101"/>
  <c r="B373" i="101"/>
  <c r="B375" i="101"/>
  <c r="B377" i="101"/>
  <c r="B379" i="101"/>
  <c r="B380" i="101"/>
  <c r="B381" i="101"/>
  <c r="B385" i="101"/>
  <c r="B389" i="101"/>
  <c r="B391" i="101"/>
  <c r="B393" i="101"/>
  <c r="B395" i="101"/>
  <c r="B396" i="101"/>
  <c r="B397" i="101"/>
  <c r="B401" i="101"/>
  <c r="B405" i="101"/>
  <c r="B407" i="101"/>
  <c r="B409" i="101"/>
  <c r="B411" i="101"/>
  <c r="B412" i="101"/>
  <c r="B413" i="101"/>
  <c r="B417" i="101"/>
  <c r="B421" i="101"/>
  <c r="B423" i="101"/>
  <c r="B425" i="101"/>
  <c r="B427" i="101"/>
  <c r="B428" i="101"/>
  <c r="B429" i="101"/>
  <c r="B433" i="101"/>
  <c r="B437" i="101"/>
  <c r="B439" i="101"/>
  <c r="B441" i="101"/>
  <c r="B443" i="101"/>
  <c r="B444" i="101"/>
  <c r="B445" i="101"/>
  <c r="B449" i="101"/>
  <c r="B453" i="101"/>
  <c r="B455" i="101"/>
  <c r="B457" i="101"/>
  <c r="B459" i="101"/>
  <c r="B460" i="101"/>
  <c r="B461" i="101"/>
  <c r="B465" i="101"/>
  <c r="B469" i="101"/>
  <c r="B471" i="101"/>
  <c r="B473" i="101"/>
  <c r="B475" i="101"/>
  <c r="B476" i="101"/>
  <c r="B477" i="101"/>
  <c r="B481" i="101"/>
  <c r="B485" i="101"/>
  <c r="B487" i="101"/>
  <c r="B489" i="101"/>
  <c r="B491" i="101"/>
  <c r="B492" i="101"/>
  <c r="B493" i="101"/>
  <c r="B497" i="101"/>
  <c r="B501" i="101"/>
  <c r="B503" i="101"/>
  <c r="B505" i="101"/>
  <c r="B507" i="101"/>
  <c r="B508" i="101"/>
  <c r="B509" i="101"/>
  <c r="B513" i="101"/>
  <c r="B517" i="101"/>
  <c r="B519" i="101"/>
  <c r="B521" i="101"/>
  <c r="B523" i="101"/>
  <c r="B524" i="101"/>
  <c r="B525" i="101"/>
  <c r="B529" i="101"/>
  <c r="B533" i="101"/>
  <c r="B535" i="101"/>
  <c r="B537" i="101"/>
  <c r="B539" i="101"/>
  <c r="B540" i="101"/>
  <c r="B541" i="101"/>
  <c r="B545" i="101"/>
  <c r="B549" i="101"/>
  <c r="B551" i="101"/>
  <c r="B553" i="101"/>
  <c r="B555" i="101"/>
  <c r="B556" i="101"/>
  <c r="B557" i="101"/>
  <c r="B561" i="101"/>
  <c r="B565" i="101"/>
  <c r="B567" i="101"/>
  <c r="B569" i="101"/>
  <c r="B571" i="101"/>
  <c r="B572" i="101"/>
  <c r="B573" i="101"/>
  <c r="B577" i="101"/>
  <c r="B581" i="101"/>
  <c r="B583" i="101"/>
  <c r="B585" i="101"/>
  <c r="B587" i="101"/>
  <c r="B588" i="101"/>
  <c r="B589" i="101"/>
  <c r="B593" i="101"/>
  <c r="B597" i="101"/>
  <c r="B599" i="101"/>
  <c r="B601" i="101"/>
  <c r="B603" i="101"/>
  <c r="B604" i="101"/>
  <c r="B605" i="101"/>
  <c r="B609" i="101"/>
  <c r="B613" i="101"/>
  <c r="B615" i="101"/>
  <c r="B617" i="101"/>
  <c r="B619" i="101"/>
  <c r="B620" i="101"/>
  <c r="B621" i="101"/>
  <c r="B625" i="101"/>
  <c r="B629" i="101"/>
  <c r="B631" i="101"/>
  <c r="B633" i="101"/>
  <c r="B635" i="101"/>
  <c r="B636" i="101"/>
  <c r="B637" i="101"/>
  <c r="B641" i="101"/>
  <c r="B645" i="101"/>
  <c r="B647" i="101"/>
  <c r="B649" i="101"/>
  <c r="B651" i="101"/>
  <c r="B652" i="101"/>
  <c r="B653" i="101"/>
  <c r="B657" i="101"/>
  <c r="B661" i="101"/>
  <c r="B663" i="101"/>
  <c r="B665" i="101"/>
  <c r="B667" i="101"/>
  <c r="B668" i="101"/>
  <c r="B669" i="101"/>
  <c r="B673" i="101"/>
  <c r="B677" i="101"/>
  <c r="B679" i="101"/>
  <c r="B681" i="101"/>
  <c r="B683" i="101"/>
  <c r="B684" i="101"/>
  <c r="B685" i="101"/>
  <c r="B689" i="101"/>
  <c r="B693" i="101"/>
  <c r="B695" i="101"/>
  <c r="B697" i="101"/>
  <c r="B699" i="101"/>
  <c r="B700" i="101"/>
  <c r="B701" i="101"/>
  <c r="B705" i="101"/>
  <c r="B709" i="101"/>
  <c r="B711" i="101"/>
  <c r="B713" i="101"/>
  <c r="B715" i="101"/>
  <c r="B716" i="101"/>
  <c r="B717" i="101"/>
  <c r="B721" i="101"/>
  <c r="B725" i="101"/>
  <c r="B727" i="101"/>
  <c r="B729" i="101"/>
  <c r="B731" i="101"/>
  <c r="B732" i="101"/>
  <c r="B733" i="101"/>
  <c r="B737" i="101"/>
  <c r="B741" i="101"/>
  <c r="B743" i="101"/>
  <c r="B745" i="101"/>
  <c r="B747" i="101"/>
  <c r="B748" i="101"/>
  <c r="B749" i="101"/>
  <c r="B753" i="101"/>
  <c r="B757" i="101"/>
  <c r="B759" i="101"/>
  <c r="B761" i="101"/>
  <c r="B763" i="101"/>
  <c r="B764" i="101"/>
  <c r="B765" i="101"/>
  <c r="B769" i="101"/>
  <c r="B773" i="101"/>
  <c r="B775" i="101"/>
  <c r="B777" i="101"/>
  <c r="B779" i="101"/>
  <c r="B780" i="101"/>
  <c r="B781" i="101"/>
  <c r="B785" i="101"/>
  <c r="B789" i="101"/>
  <c r="B791" i="101"/>
  <c r="B793" i="101"/>
  <c r="B795" i="101"/>
  <c r="B796" i="101"/>
  <c r="B797" i="101"/>
  <c r="B801" i="101"/>
  <c r="B805" i="101"/>
  <c r="B807" i="101"/>
  <c r="B809" i="101"/>
  <c r="B811" i="101"/>
  <c r="B812" i="101"/>
  <c r="B813" i="101"/>
  <c r="B817" i="101"/>
  <c r="B821" i="101"/>
  <c r="B823" i="101"/>
  <c r="B825" i="101"/>
  <c r="B827" i="101"/>
  <c r="B828" i="101"/>
  <c r="B829" i="101"/>
  <c r="B833" i="101"/>
  <c r="B837" i="101"/>
  <c r="B839" i="101"/>
  <c r="B841" i="101"/>
  <c r="B843" i="101"/>
  <c r="B844" i="101"/>
  <c r="B845" i="101"/>
  <c r="B849" i="101"/>
  <c r="B853" i="101"/>
  <c r="B855" i="101"/>
  <c r="B857" i="101"/>
  <c r="B859" i="101"/>
  <c r="B860" i="101"/>
  <c r="B861" i="101"/>
  <c r="B865" i="101"/>
  <c r="B869" i="101"/>
  <c r="B871" i="101"/>
  <c r="B873" i="101"/>
  <c r="B875" i="101"/>
  <c r="B876" i="101"/>
  <c r="B877" i="101"/>
  <c r="B881" i="101"/>
  <c r="B885" i="101"/>
  <c r="B887" i="101"/>
  <c r="B889" i="101"/>
  <c r="B891" i="101"/>
  <c r="B892" i="101"/>
  <c r="B893" i="101"/>
  <c r="B901" i="101"/>
  <c r="B903" i="101"/>
  <c r="B907" i="101"/>
  <c r="B908" i="101"/>
  <c r="B909" i="101"/>
  <c r="B919" i="101"/>
  <c r="B921" i="101"/>
  <c r="B923" i="101"/>
  <c r="B924" i="101"/>
  <c r="B925" i="101"/>
  <c r="B929" i="101"/>
  <c r="B935" i="101"/>
  <c r="B937" i="101"/>
  <c r="B939" i="101"/>
  <c r="B940" i="101"/>
  <c r="B945" i="101"/>
  <c r="B949" i="101"/>
  <c r="B951" i="101"/>
  <c r="B955" i="101"/>
  <c r="B956" i="101"/>
  <c r="B965" i="101"/>
  <c r="B967" i="101"/>
  <c r="B971" i="101"/>
  <c r="B972" i="101"/>
  <c r="B973" i="101"/>
  <c r="B983" i="101"/>
  <c r="B985" i="101"/>
  <c r="B987" i="101"/>
  <c r="B988" i="101"/>
  <c r="B989" i="101"/>
  <c r="B993" i="101"/>
  <c r="B999" i="101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Z5" i="98"/>
  <c r="E5" i="98"/>
  <c r="G4" i="98"/>
  <c r="H4" i="98"/>
  <c r="I4" i="98" s="1"/>
  <c r="J4" i="98" s="1"/>
  <c r="K4" i="98" s="1"/>
  <c r="L4" i="98" s="1"/>
  <c r="M4" i="98" s="1"/>
  <c r="N4" i="98" s="1"/>
  <c r="O4" i="98" s="1"/>
  <c r="P4" i="98" s="1"/>
  <c r="Q4" i="98" s="1"/>
  <c r="R4" i="98" s="1"/>
  <c r="S4" i="98" s="1"/>
  <c r="T4" i="98" s="1"/>
  <c r="U4" i="98" s="1"/>
  <c r="V4" i="98" s="1"/>
  <c r="W4" i="98" s="1"/>
  <c r="X4" i="98" s="1"/>
  <c r="Y4" i="98" s="1"/>
  <c r="Z4" i="98" s="1"/>
  <c r="F4" i="98"/>
  <c r="A3" i="98"/>
  <c r="I1" i="101"/>
  <c r="C2" i="105"/>
  <c r="H265" i="101" l="1"/>
  <c r="H38" i="101"/>
  <c r="H102" i="101"/>
  <c r="G5" i="108"/>
  <c r="F854" i="101"/>
  <c r="E854" i="101"/>
  <c r="F846" i="101"/>
  <c r="E842" i="101"/>
  <c r="F838" i="101"/>
  <c r="E838" i="101"/>
  <c r="F830" i="101"/>
  <c r="E826" i="101"/>
  <c r="F822" i="101"/>
  <c r="F814" i="101"/>
  <c r="E810" i="101"/>
  <c r="E806" i="101"/>
  <c r="F798" i="101"/>
  <c r="E794" i="101"/>
  <c r="F790" i="101"/>
  <c r="E790" i="101"/>
  <c r="H790" i="101" s="1"/>
  <c r="F782" i="101"/>
  <c r="E778" i="101"/>
  <c r="E774" i="101"/>
  <c r="F774" i="101"/>
  <c r="F766" i="101"/>
  <c r="E762" i="101"/>
  <c r="F758" i="101"/>
  <c r="E758" i="101"/>
  <c r="H758" i="101" s="1"/>
  <c r="F750" i="101"/>
  <c r="E746" i="101"/>
  <c r="E742" i="101"/>
  <c r="F734" i="101"/>
  <c r="F726" i="101"/>
  <c r="E726" i="101"/>
  <c r="F718" i="101"/>
  <c r="E714" i="101"/>
  <c r="F710" i="101"/>
  <c r="E710" i="101"/>
  <c r="F702" i="101"/>
  <c r="E698" i="101"/>
  <c r="F694" i="101"/>
  <c r="F686" i="101"/>
  <c r="F662" i="101"/>
  <c r="E662" i="101"/>
  <c r="H662" i="101" s="1"/>
  <c r="E646" i="101"/>
  <c r="F646" i="101"/>
  <c r="F630" i="101"/>
  <c r="E630" i="101"/>
  <c r="H630" i="101" s="1"/>
  <c r="F614" i="101"/>
  <c r="E614" i="101"/>
  <c r="F598" i="101"/>
  <c r="E598" i="101"/>
  <c r="H598" i="101" s="1"/>
  <c r="F582" i="101"/>
  <c r="E582" i="101"/>
  <c r="F550" i="101"/>
  <c r="E550" i="101"/>
  <c r="F534" i="101"/>
  <c r="E534" i="101"/>
  <c r="E518" i="101"/>
  <c r="F518" i="101"/>
  <c r="F502" i="101"/>
  <c r="E502" i="101"/>
  <c r="F486" i="101"/>
  <c r="E486" i="101"/>
  <c r="E454" i="101"/>
  <c r="F454" i="101"/>
  <c r="F438" i="101"/>
  <c r="E438" i="101"/>
  <c r="H438" i="101" s="1"/>
  <c r="F422" i="101"/>
  <c r="E422" i="101"/>
  <c r="F406" i="101"/>
  <c r="E406" i="101"/>
  <c r="E390" i="101"/>
  <c r="F390" i="101"/>
  <c r="F374" i="101"/>
  <c r="E374" i="101"/>
  <c r="H374" i="101" s="1"/>
  <c r="F358" i="101"/>
  <c r="E358" i="101"/>
  <c r="F342" i="101"/>
  <c r="E342" i="101"/>
  <c r="F310" i="101"/>
  <c r="E310" i="101"/>
  <c r="F294" i="101"/>
  <c r="E294" i="101"/>
  <c r="F278" i="101"/>
  <c r="E278" i="101"/>
  <c r="F262" i="101"/>
  <c r="E262" i="101"/>
  <c r="E230" i="101"/>
  <c r="E214" i="101"/>
  <c r="E957" i="101"/>
  <c r="E922" i="101"/>
  <c r="E730" i="101"/>
  <c r="E657" i="101"/>
  <c r="F977" i="101"/>
  <c r="F893" i="101"/>
  <c r="F806" i="101"/>
  <c r="F637" i="101"/>
  <c r="E889" i="101"/>
  <c r="F889" i="101"/>
  <c r="F885" i="101"/>
  <c r="E885" i="101"/>
  <c r="E881" i="101"/>
  <c r="F881" i="101"/>
  <c r="E877" i="101"/>
  <c r="F877" i="101"/>
  <c r="F873" i="101"/>
  <c r="E873" i="101"/>
  <c r="E869" i="101"/>
  <c r="F869" i="101"/>
  <c r="F865" i="101"/>
  <c r="E865" i="101"/>
  <c r="E861" i="101"/>
  <c r="F861" i="101"/>
  <c r="F857" i="101"/>
  <c r="E857" i="101"/>
  <c r="F853" i="101"/>
  <c r="E853" i="101"/>
  <c r="E849" i="101"/>
  <c r="F845" i="101"/>
  <c r="E845" i="101"/>
  <c r="F841" i="101"/>
  <c r="E837" i="101"/>
  <c r="F837" i="101"/>
  <c r="E833" i="101"/>
  <c r="F833" i="101"/>
  <c r="E829" i="101"/>
  <c r="E825" i="101"/>
  <c r="F825" i="101"/>
  <c r="F821" i="101"/>
  <c r="E821" i="101"/>
  <c r="E817" i="101"/>
  <c r="F817" i="101"/>
  <c r="E813" i="101"/>
  <c r="F813" i="101"/>
  <c r="F809" i="101"/>
  <c r="E809" i="101"/>
  <c r="F805" i="101"/>
  <c r="H805" i="101" s="1"/>
  <c r="F801" i="101"/>
  <c r="E801" i="101"/>
  <c r="E797" i="101"/>
  <c r="F797" i="101"/>
  <c r="F793" i="101"/>
  <c r="E793" i="101"/>
  <c r="F789" i="101"/>
  <c r="E789" i="101"/>
  <c r="F781" i="101"/>
  <c r="E781" i="101"/>
  <c r="H781" i="101" s="1"/>
  <c r="F777" i="101"/>
  <c r="E777" i="101"/>
  <c r="E773" i="101"/>
  <c r="F773" i="101"/>
  <c r="E769" i="101"/>
  <c r="F769" i="101"/>
  <c r="E761" i="101"/>
  <c r="F761" i="101"/>
  <c r="F757" i="101"/>
  <c r="E757" i="101"/>
  <c r="E753" i="101"/>
  <c r="F753" i="101"/>
  <c r="E749" i="101"/>
  <c r="F749" i="101"/>
  <c r="F745" i="101"/>
  <c r="E745" i="101"/>
  <c r="E741" i="101"/>
  <c r="F741" i="101"/>
  <c r="F737" i="101"/>
  <c r="E737" i="101"/>
  <c r="E733" i="101"/>
  <c r="F733" i="101"/>
  <c r="F729" i="101"/>
  <c r="E729" i="101"/>
  <c r="F725" i="101"/>
  <c r="E725" i="101"/>
  <c r="E721" i="101"/>
  <c r="H721" i="101" s="1"/>
  <c r="F717" i="101"/>
  <c r="E717" i="101"/>
  <c r="F713" i="101"/>
  <c r="E709" i="101"/>
  <c r="F709" i="101"/>
  <c r="E705" i="101"/>
  <c r="F705" i="101"/>
  <c r="E701" i="101"/>
  <c r="E697" i="101"/>
  <c r="F697" i="101"/>
  <c r="F693" i="101"/>
  <c r="E693" i="101"/>
  <c r="E689" i="101"/>
  <c r="F689" i="101"/>
  <c r="E685" i="101"/>
  <c r="F685" i="101"/>
  <c r="F681" i="101"/>
  <c r="E681" i="101"/>
  <c r="F677" i="101"/>
  <c r="F673" i="101"/>
  <c r="E673" i="101"/>
  <c r="E669" i="101"/>
  <c r="F669" i="101"/>
  <c r="F665" i="101"/>
  <c r="E665" i="101"/>
  <c r="F661" i="101"/>
  <c r="E661" i="101"/>
  <c r="F653" i="101"/>
  <c r="E653" i="101"/>
  <c r="H653" i="101" s="1"/>
  <c r="F649" i="101"/>
  <c r="E649" i="101"/>
  <c r="E645" i="101"/>
  <c r="F645" i="101"/>
  <c r="E641" i="101"/>
  <c r="F641" i="101"/>
  <c r="E633" i="101"/>
  <c r="F633" i="101"/>
  <c r="F629" i="101"/>
  <c r="E629" i="101"/>
  <c r="C629" i="101"/>
  <c r="E625" i="101"/>
  <c r="F625" i="101"/>
  <c r="F621" i="101"/>
  <c r="E621" i="101"/>
  <c r="F617" i="101"/>
  <c r="E617" i="101"/>
  <c r="C617" i="101"/>
  <c r="F613" i="101"/>
  <c r="E613" i="101"/>
  <c r="F609" i="101"/>
  <c r="E609" i="101"/>
  <c r="E605" i="101"/>
  <c r="F605" i="101"/>
  <c r="H605" i="101" s="1"/>
  <c r="F601" i="101"/>
  <c r="E601" i="101"/>
  <c r="E597" i="101"/>
  <c r="F597" i="101"/>
  <c r="C597" i="101"/>
  <c r="F593" i="101"/>
  <c r="E593" i="101"/>
  <c r="F589" i="101"/>
  <c r="H589" i="101" s="1"/>
  <c r="E589" i="101"/>
  <c r="F585" i="101"/>
  <c r="H585" i="101" s="1"/>
  <c r="C585" i="101"/>
  <c r="F581" i="101"/>
  <c r="E581" i="101"/>
  <c r="F577" i="101"/>
  <c r="E577" i="101"/>
  <c r="F573" i="101"/>
  <c r="H573" i="101" s="1"/>
  <c r="E573" i="101"/>
  <c r="F569" i="101"/>
  <c r="E569" i="101"/>
  <c r="E565" i="101"/>
  <c r="C565" i="101"/>
  <c r="E561" i="101"/>
  <c r="F561" i="101"/>
  <c r="F557" i="101"/>
  <c r="H557" i="101" s="1"/>
  <c r="E557" i="101"/>
  <c r="F553" i="101"/>
  <c r="E553" i="101"/>
  <c r="C553" i="101"/>
  <c r="F549" i="101"/>
  <c r="F545" i="101"/>
  <c r="E545" i="101"/>
  <c r="E541" i="101"/>
  <c r="H541" i="101" s="1"/>
  <c r="F541" i="101"/>
  <c r="F537" i="101"/>
  <c r="E537" i="101"/>
  <c r="E533" i="101"/>
  <c r="F533" i="101"/>
  <c r="C533" i="101"/>
  <c r="F529" i="101"/>
  <c r="F525" i="101"/>
  <c r="H525" i="101" s="1"/>
  <c r="E525" i="101"/>
  <c r="E521" i="101"/>
  <c r="C521" i="101"/>
  <c r="F517" i="101"/>
  <c r="E517" i="101"/>
  <c r="F513" i="101"/>
  <c r="E513" i="101"/>
  <c r="F509" i="101"/>
  <c r="H509" i="101" s="1"/>
  <c r="F505" i="101"/>
  <c r="E505" i="101"/>
  <c r="E501" i="101"/>
  <c r="F501" i="101"/>
  <c r="C501" i="101"/>
  <c r="E497" i="101"/>
  <c r="F497" i="101"/>
  <c r="F493" i="101"/>
  <c r="H493" i="101" s="1"/>
  <c r="E493" i="101"/>
  <c r="F489" i="101"/>
  <c r="E489" i="101"/>
  <c r="C489" i="101"/>
  <c r="F485" i="101"/>
  <c r="E485" i="101"/>
  <c r="F481" i="101"/>
  <c r="E481" i="101"/>
  <c r="E477" i="101"/>
  <c r="F477" i="101"/>
  <c r="F473" i="101"/>
  <c r="E473" i="101"/>
  <c r="F469" i="101"/>
  <c r="E469" i="101"/>
  <c r="C469" i="101"/>
  <c r="F465" i="101"/>
  <c r="E465" i="101"/>
  <c r="F461" i="101"/>
  <c r="E461" i="101"/>
  <c r="E986" i="101"/>
  <c r="E913" i="101"/>
  <c r="E858" i="101"/>
  <c r="E785" i="101"/>
  <c r="E713" i="101"/>
  <c r="E637" i="101"/>
  <c r="E566" i="101"/>
  <c r="E326" i="101"/>
  <c r="H326" i="101" s="1"/>
  <c r="F957" i="101"/>
  <c r="H957" i="101" s="1"/>
  <c r="F785" i="101"/>
  <c r="F701" i="101"/>
  <c r="F990" i="101"/>
  <c r="F974" i="101"/>
  <c r="E970" i="101"/>
  <c r="F966" i="101"/>
  <c r="E966" i="101"/>
  <c r="F958" i="101"/>
  <c r="E954" i="101"/>
  <c r="F950" i="101"/>
  <c r="F942" i="101"/>
  <c r="F926" i="101"/>
  <c r="E906" i="101"/>
  <c r="F902" i="101"/>
  <c r="E902" i="101"/>
  <c r="F894" i="101"/>
  <c r="E890" i="101"/>
  <c r="F886" i="101"/>
  <c r="E886" i="101"/>
  <c r="F878" i="101"/>
  <c r="E870" i="101"/>
  <c r="H870" i="101" s="1"/>
  <c r="C898" i="101"/>
  <c r="C890" i="101"/>
  <c r="D2" i="101"/>
  <c r="L2" i="101" s="1"/>
  <c r="G2" i="101"/>
  <c r="F2" i="101"/>
  <c r="E2" i="101"/>
  <c r="F997" i="101"/>
  <c r="H997" i="101" s="1"/>
  <c r="F993" i="101"/>
  <c r="E993" i="101"/>
  <c r="F989" i="101"/>
  <c r="E989" i="101"/>
  <c r="H989" i="101" s="1"/>
  <c r="F985" i="101"/>
  <c r="E985" i="101"/>
  <c r="F981" i="101"/>
  <c r="E981" i="101"/>
  <c r="H981" i="101" s="1"/>
  <c r="F973" i="101"/>
  <c r="E973" i="101"/>
  <c r="F969" i="101"/>
  <c r="F965" i="101"/>
  <c r="E965" i="101"/>
  <c r="F961" i="101"/>
  <c r="E961" i="101"/>
  <c r="E953" i="101"/>
  <c r="F953" i="101"/>
  <c r="F949" i="101"/>
  <c r="E949" i="101"/>
  <c r="F945" i="101"/>
  <c r="E945" i="101"/>
  <c r="F941" i="101"/>
  <c r="E941" i="101"/>
  <c r="F937" i="101"/>
  <c r="E937" i="101"/>
  <c r="F933" i="101"/>
  <c r="F929" i="101"/>
  <c r="E929" i="101"/>
  <c r="F925" i="101"/>
  <c r="E925" i="101"/>
  <c r="F921" i="101"/>
  <c r="E921" i="101"/>
  <c r="F917" i="101"/>
  <c r="E917" i="101"/>
  <c r="F909" i="101"/>
  <c r="E909" i="101"/>
  <c r="H909" i="101" s="1"/>
  <c r="F905" i="101"/>
  <c r="F901" i="101"/>
  <c r="E901" i="101"/>
  <c r="F897" i="101"/>
  <c r="E897" i="101"/>
  <c r="B981" i="101"/>
  <c r="B961" i="101"/>
  <c r="B953" i="101"/>
  <c r="B941" i="101"/>
  <c r="B917" i="101"/>
  <c r="B897" i="101"/>
  <c r="C2" i="101"/>
  <c r="C994" i="101"/>
  <c r="C986" i="101"/>
  <c r="C978" i="101"/>
  <c r="C970" i="101"/>
  <c r="C965" i="101"/>
  <c r="C949" i="101"/>
  <c r="C941" i="101"/>
  <c r="C934" i="101"/>
  <c r="C925" i="101"/>
  <c r="C897" i="101"/>
  <c r="C866" i="101"/>
  <c r="B36" i="101"/>
  <c r="C36" i="101"/>
  <c r="E977" i="101"/>
  <c r="E905" i="101"/>
  <c r="E841" i="101"/>
  <c r="H841" i="101" s="1"/>
  <c r="E765" i="101"/>
  <c r="E694" i="101"/>
  <c r="E549" i="101"/>
  <c r="E470" i="101"/>
  <c r="H470" i="101" s="1"/>
  <c r="F849" i="101"/>
  <c r="F765" i="101"/>
  <c r="F678" i="101"/>
  <c r="H678" i="101" s="1"/>
  <c r="F565" i="101"/>
  <c r="E998" i="101"/>
  <c r="F982" i="101"/>
  <c r="E982" i="101"/>
  <c r="E938" i="101"/>
  <c r="E934" i="101"/>
  <c r="H934" i="101" s="1"/>
  <c r="F918" i="101"/>
  <c r="E918" i="101"/>
  <c r="F910" i="101"/>
  <c r="E874" i="101"/>
  <c r="F862" i="101"/>
  <c r="C966" i="101"/>
  <c r="C950" i="101"/>
  <c r="C882" i="101"/>
  <c r="B997" i="101"/>
  <c r="B977" i="101"/>
  <c r="B969" i="101"/>
  <c r="B957" i="101"/>
  <c r="B933" i="101"/>
  <c r="B913" i="101"/>
  <c r="B905" i="101"/>
  <c r="C993" i="101"/>
  <c r="C985" i="101"/>
  <c r="C977" i="101"/>
  <c r="C969" i="101"/>
  <c r="C962" i="101"/>
  <c r="C954" i="101"/>
  <c r="C946" i="101"/>
  <c r="C938" i="101"/>
  <c r="C933" i="101"/>
  <c r="C917" i="101"/>
  <c r="C909" i="101"/>
  <c r="C902" i="101"/>
  <c r="C886" i="101"/>
  <c r="C834" i="101"/>
  <c r="C826" i="101"/>
  <c r="C818" i="101"/>
  <c r="C810" i="101"/>
  <c r="E969" i="101"/>
  <c r="E933" i="101"/>
  <c r="E893" i="101"/>
  <c r="H893" i="101" s="1"/>
  <c r="E822" i="101"/>
  <c r="E677" i="101"/>
  <c r="H677" i="101" s="1"/>
  <c r="E529" i="101"/>
  <c r="H529" i="101" s="1"/>
  <c r="F998" i="101"/>
  <c r="F913" i="101"/>
  <c r="F829" i="101"/>
  <c r="F742" i="101"/>
  <c r="F657" i="101"/>
  <c r="F521" i="101"/>
  <c r="E198" i="101"/>
  <c r="F166" i="101"/>
  <c r="E166" i="101"/>
  <c r="F134" i="101"/>
  <c r="E134" i="101"/>
  <c r="F118" i="101"/>
  <c r="E118" i="101"/>
  <c r="F86" i="101"/>
  <c r="E86" i="101"/>
  <c r="F54" i="101"/>
  <c r="E54" i="101"/>
  <c r="E971" i="101"/>
  <c r="E297" i="101"/>
  <c r="H297" i="101" s="1"/>
  <c r="E193" i="101"/>
  <c r="E173" i="101"/>
  <c r="E133" i="101"/>
  <c r="E70" i="101"/>
  <c r="H70" i="101" s="1"/>
  <c r="E53" i="101"/>
  <c r="F457" i="101"/>
  <c r="F245" i="101"/>
  <c r="H245" i="101" s="1"/>
  <c r="F193" i="101"/>
  <c r="F22" i="101"/>
  <c r="H22" i="101" s="1"/>
  <c r="F453" i="101"/>
  <c r="E453" i="101"/>
  <c r="F449" i="101"/>
  <c r="H449" i="101" s="1"/>
  <c r="F445" i="101"/>
  <c r="F441" i="101"/>
  <c r="H441" i="101" s="1"/>
  <c r="E437" i="101"/>
  <c r="H437" i="101" s="1"/>
  <c r="E433" i="101"/>
  <c r="H433" i="101" s="1"/>
  <c r="F425" i="101"/>
  <c r="E425" i="101"/>
  <c r="F421" i="101"/>
  <c r="H421" i="101" s="1"/>
  <c r="F417" i="101"/>
  <c r="E413" i="101"/>
  <c r="F409" i="101"/>
  <c r="H409" i="101" s="1"/>
  <c r="F405" i="101"/>
  <c r="E405" i="101"/>
  <c r="F401" i="101"/>
  <c r="E401" i="101"/>
  <c r="F397" i="101"/>
  <c r="E393" i="101"/>
  <c r="H393" i="101" s="1"/>
  <c r="F389" i="101"/>
  <c r="H389" i="101" s="1"/>
  <c r="F385" i="101"/>
  <c r="H385" i="101" s="1"/>
  <c r="F381" i="101"/>
  <c r="E381" i="101"/>
  <c r="F377" i="101"/>
  <c r="E373" i="101"/>
  <c r="H373" i="101" s="1"/>
  <c r="E361" i="101"/>
  <c r="F361" i="101"/>
  <c r="F357" i="101"/>
  <c r="F353" i="101"/>
  <c r="E353" i="101"/>
  <c r="E349" i="101"/>
  <c r="F345" i="101"/>
  <c r="H345" i="101" s="1"/>
  <c r="E341" i="101"/>
  <c r="F341" i="101"/>
  <c r="F337" i="101"/>
  <c r="H337" i="101" s="1"/>
  <c r="F333" i="101"/>
  <c r="E329" i="101"/>
  <c r="H329" i="101" s="1"/>
  <c r="F325" i="101"/>
  <c r="H325" i="101" s="1"/>
  <c r="F321" i="101"/>
  <c r="E321" i="101"/>
  <c r="F317" i="101"/>
  <c r="E317" i="101"/>
  <c r="F313" i="101"/>
  <c r="E313" i="101"/>
  <c r="F301" i="101"/>
  <c r="E301" i="101"/>
  <c r="F293" i="101"/>
  <c r="E293" i="101"/>
  <c r="F289" i="101"/>
  <c r="E289" i="101"/>
  <c r="F281" i="101"/>
  <c r="E281" i="101"/>
  <c r="F277" i="101"/>
  <c r="H277" i="101" s="1"/>
  <c r="F273" i="101"/>
  <c r="F269" i="101"/>
  <c r="E269" i="101"/>
  <c r="F261" i="101"/>
  <c r="E261" i="101"/>
  <c r="F257" i="101"/>
  <c r="E257" i="101"/>
  <c r="F253" i="101"/>
  <c r="H253" i="101" s="1"/>
  <c r="F249" i="101"/>
  <c r="E249" i="101"/>
  <c r="E241" i="101"/>
  <c r="F237" i="101"/>
  <c r="H237" i="101" s="1"/>
  <c r="E237" i="101"/>
  <c r="E229" i="101"/>
  <c r="E217" i="101"/>
  <c r="E209" i="101"/>
  <c r="E205" i="101"/>
  <c r="F201" i="101"/>
  <c r="H201" i="101" s="1"/>
  <c r="G201" i="101"/>
  <c r="N201" i="101" s="1"/>
  <c r="G197" i="101"/>
  <c r="N197" i="101" s="1"/>
  <c r="F197" i="101"/>
  <c r="E197" i="101"/>
  <c r="G185" i="101"/>
  <c r="I185" i="101" s="1"/>
  <c r="J185" i="101" s="1"/>
  <c r="F185" i="101"/>
  <c r="H185" i="101" s="1"/>
  <c r="G181" i="101"/>
  <c r="F181" i="101"/>
  <c r="E181" i="101"/>
  <c r="E177" i="101"/>
  <c r="E169" i="101"/>
  <c r="F157" i="101"/>
  <c r="G157" i="101"/>
  <c r="I157" i="101" s="1"/>
  <c r="J157" i="101" s="1"/>
  <c r="E157" i="101"/>
  <c r="H157" i="101" s="1"/>
  <c r="G153" i="101"/>
  <c r="F153" i="101"/>
  <c r="G149" i="101"/>
  <c r="N149" i="101" s="1"/>
  <c r="F149" i="101"/>
  <c r="H149" i="101" s="1"/>
  <c r="E149" i="101"/>
  <c r="G145" i="101"/>
  <c r="M145" i="101" s="1"/>
  <c r="F145" i="101"/>
  <c r="E145" i="101"/>
  <c r="F141" i="101"/>
  <c r="G141" i="101"/>
  <c r="G137" i="101"/>
  <c r="M137" i="101" s="1"/>
  <c r="E137" i="101"/>
  <c r="H137" i="101" s="1"/>
  <c r="G129" i="101"/>
  <c r="F129" i="101"/>
  <c r="F125" i="101"/>
  <c r="G125" i="101"/>
  <c r="I125" i="101" s="1"/>
  <c r="J125" i="101" s="1"/>
  <c r="E125" i="101"/>
  <c r="G121" i="101"/>
  <c r="F121" i="101"/>
  <c r="H121" i="101" s="1"/>
  <c r="G117" i="101"/>
  <c r="M117" i="101" s="1"/>
  <c r="F117" i="101"/>
  <c r="E117" i="101"/>
  <c r="G113" i="101"/>
  <c r="N113" i="101" s="1"/>
  <c r="F113" i="101"/>
  <c r="H113" i="101" s="1"/>
  <c r="G101" i="101"/>
  <c r="F101" i="101"/>
  <c r="G97" i="101"/>
  <c r="I97" i="101" s="1"/>
  <c r="J97" i="101" s="1"/>
  <c r="F97" i="101"/>
  <c r="H97" i="101" s="1"/>
  <c r="E97" i="101"/>
  <c r="F93" i="101"/>
  <c r="G93" i="101"/>
  <c r="M93" i="101" s="1"/>
  <c r="E93" i="101"/>
  <c r="G89" i="101"/>
  <c r="F89" i="101"/>
  <c r="G85" i="101"/>
  <c r="N85" i="101" s="1"/>
  <c r="F85" i="101"/>
  <c r="H85" i="101" s="1"/>
  <c r="E85" i="101"/>
  <c r="G81" i="101"/>
  <c r="M81" i="101" s="1"/>
  <c r="F81" i="101"/>
  <c r="H81" i="101" s="1"/>
  <c r="F73" i="101"/>
  <c r="H73" i="101" s="1"/>
  <c r="G73" i="101"/>
  <c r="E73" i="101"/>
  <c r="G69" i="101"/>
  <c r="N69" i="101" s="1"/>
  <c r="F69" i="101"/>
  <c r="G65" i="101"/>
  <c r="F65" i="101"/>
  <c r="E65" i="101"/>
  <c r="F61" i="101"/>
  <c r="G61" i="101"/>
  <c r="E61" i="101"/>
  <c r="G57" i="101"/>
  <c r="M57" i="101" s="1"/>
  <c r="F57" i="101"/>
  <c r="H57" i="101" s="1"/>
  <c r="E57" i="101"/>
  <c r="G49" i="101"/>
  <c r="F49" i="101"/>
  <c r="F45" i="101"/>
  <c r="H45" i="101" s="1"/>
  <c r="E45" i="101"/>
  <c r="G37" i="101"/>
  <c r="F37" i="101"/>
  <c r="E37" i="101"/>
  <c r="H37" i="101" s="1"/>
  <c r="G33" i="101"/>
  <c r="N33" i="101" s="1"/>
  <c r="F33" i="101"/>
  <c r="E33" i="101"/>
  <c r="F29" i="101"/>
  <c r="H29" i="101" s="1"/>
  <c r="G29" i="101"/>
  <c r="N29" i="101" s="1"/>
  <c r="G25" i="101"/>
  <c r="N25" i="101" s="1"/>
  <c r="F25" i="101"/>
  <c r="E25" i="101"/>
  <c r="G17" i="101"/>
  <c r="I17" i="101" s="1"/>
  <c r="J17" i="101" s="1"/>
  <c r="F17" i="101"/>
  <c r="H17" i="101" s="1"/>
  <c r="F13" i="101"/>
  <c r="G13" i="101"/>
  <c r="M13" i="101" s="1"/>
  <c r="E13" i="101"/>
  <c r="G9" i="101"/>
  <c r="I9" i="101" s="1"/>
  <c r="J9" i="101" s="1"/>
  <c r="F9" i="101"/>
  <c r="H9" i="101" s="1"/>
  <c r="G5" i="101"/>
  <c r="N5" i="101" s="1"/>
  <c r="F5" i="101"/>
  <c r="E5" i="101"/>
  <c r="E457" i="101"/>
  <c r="E417" i="101"/>
  <c r="E377" i="101"/>
  <c r="E357" i="101"/>
  <c r="E333" i="101"/>
  <c r="H333" i="101" s="1"/>
  <c r="E273" i="101"/>
  <c r="H273" i="101" s="1"/>
  <c r="E233" i="101"/>
  <c r="H233" i="101" s="1"/>
  <c r="E213" i="101"/>
  <c r="E189" i="101"/>
  <c r="E150" i="101"/>
  <c r="H150" i="101" s="1"/>
  <c r="E129" i="101"/>
  <c r="E89" i="101"/>
  <c r="E69" i="101"/>
  <c r="E49" i="101"/>
  <c r="E6" i="101"/>
  <c r="H6" i="101" s="1"/>
  <c r="F413" i="101"/>
  <c r="F369" i="101"/>
  <c r="H369" i="101" s="1"/>
  <c r="F285" i="101"/>
  <c r="H285" i="101" s="1"/>
  <c r="F241" i="101"/>
  <c r="F77" i="101"/>
  <c r="H77" i="101" s="1"/>
  <c r="F21" i="101"/>
  <c r="H21" i="101" s="1"/>
  <c r="G41" i="101"/>
  <c r="N41" i="101" s="1"/>
  <c r="E996" i="101"/>
  <c r="C996" i="101"/>
  <c r="F996" i="101"/>
  <c r="E988" i="101"/>
  <c r="C988" i="101"/>
  <c r="F988" i="101"/>
  <c r="E980" i="101"/>
  <c r="C980" i="101"/>
  <c r="F980" i="101"/>
  <c r="E972" i="101"/>
  <c r="C972" i="101"/>
  <c r="F972" i="101"/>
  <c r="E964" i="101"/>
  <c r="C964" i="101"/>
  <c r="F964" i="101"/>
  <c r="E956" i="101"/>
  <c r="C956" i="101"/>
  <c r="F956" i="101"/>
  <c r="E948" i="101"/>
  <c r="C948" i="101"/>
  <c r="F948" i="101"/>
  <c r="E940" i="101"/>
  <c r="C940" i="101"/>
  <c r="F940" i="101"/>
  <c r="E932" i="101"/>
  <c r="C932" i="101"/>
  <c r="F932" i="101"/>
  <c r="E924" i="101"/>
  <c r="C924" i="101"/>
  <c r="F924" i="101"/>
  <c r="E920" i="101"/>
  <c r="C920" i="101"/>
  <c r="F920" i="101"/>
  <c r="E912" i="101"/>
  <c r="C912" i="101"/>
  <c r="F912" i="101"/>
  <c r="E904" i="101"/>
  <c r="C904" i="101"/>
  <c r="F904" i="101"/>
  <c r="E896" i="101"/>
  <c r="C896" i="101"/>
  <c r="F896" i="101"/>
  <c r="E888" i="101"/>
  <c r="C888" i="101"/>
  <c r="F888" i="101"/>
  <c r="E880" i="101"/>
  <c r="C880" i="101"/>
  <c r="F880" i="101"/>
  <c r="E872" i="101"/>
  <c r="C872" i="101"/>
  <c r="F872" i="101"/>
  <c r="E864" i="101"/>
  <c r="C864" i="101"/>
  <c r="F864" i="101"/>
  <c r="E856" i="101"/>
  <c r="C856" i="101"/>
  <c r="F856" i="101"/>
  <c r="E844" i="101"/>
  <c r="C844" i="101"/>
  <c r="F844" i="101"/>
  <c r="E836" i="101"/>
  <c r="C836" i="101"/>
  <c r="F836" i="101"/>
  <c r="E828" i="101"/>
  <c r="C828" i="101"/>
  <c r="F828" i="101"/>
  <c r="E820" i="101"/>
  <c r="C820" i="101"/>
  <c r="F820" i="101"/>
  <c r="E816" i="101"/>
  <c r="C816" i="101"/>
  <c r="F816" i="101"/>
  <c r="E804" i="101"/>
  <c r="C804" i="101"/>
  <c r="F804" i="101"/>
  <c r="E800" i="101"/>
  <c r="C800" i="101"/>
  <c r="F800" i="101"/>
  <c r="E792" i="101"/>
  <c r="C792" i="101"/>
  <c r="F792" i="101"/>
  <c r="E784" i="101"/>
  <c r="C784" i="101"/>
  <c r="F784" i="101"/>
  <c r="E776" i="101"/>
  <c r="C776" i="101"/>
  <c r="F776" i="101"/>
  <c r="E768" i="101"/>
  <c r="C768" i="101"/>
  <c r="F768" i="101"/>
  <c r="E760" i="101"/>
  <c r="C760" i="101"/>
  <c r="F760" i="101"/>
  <c r="E752" i="101"/>
  <c r="C752" i="101"/>
  <c r="F752" i="101"/>
  <c r="E744" i="101"/>
  <c r="C744" i="101"/>
  <c r="F744" i="101"/>
  <c r="E732" i="101"/>
  <c r="C732" i="101"/>
  <c r="F732" i="101"/>
  <c r="E724" i="101"/>
  <c r="C724" i="101"/>
  <c r="F724" i="101"/>
  <c r="E716" i="101"/>
  <c r="C716" i="101"/>
  <c r="F716" i="101"/>
  <c r="E708" i="101"/>
  <c r="C708" i="101"/>
  <c r="F708" i="101"/>
  <c r="E700" i="101"/>
  <c r="C700" i="101"/>
  <c r="F700" i="101"/>
  <c r="E696" i="101"/>
  <c r="C696" i="101"/>
  <c r="F696" i="101"/>
  <c r="E688" i="101"/>
  <c r="C688" i="101"/>
  <c r="F688" i="101"/>
  <c r="E676" i="101"/>
  <c r="F676" i="101"/>
  <c r="E668" i="101"/>
  <c r="C668" i="101"/>
  <c r="F668" i="101"/>
  <c r="E660" i="101"/>
  <c r="F660" i="101"/>
  <c r="C660" i="101"/>
  <c r="E652" i="101"/>
  <c r="C652" i="101"/>
  <c r="F652" i="101"/>
  <c r="E644" i="101"/>
  <c r="F644" i="101"/>
  <c r="E636" i="101"/>
  <c r="C636" i="101"/>
  <c r="F636" i="101"/>
  <c r="E632" i="101"/>
  <c r="F632" i="101"/>
  <c r="E624" i="101"/>
  <c r="F624" i="101"/>
  <c r="E616" i="101"/>
  <c r="F616" i="101"/>
  <c r="C616" i="101"/>
  <c r="E608" i="101"/>
  <c r="F608" i="101"/>
  <c r="E600" i="101"/>
  <c r="F600" i="101"/>
  <c r="E592" i="101"/>
  <c r="F592" i="101"/>
  <c r="E584" i="101"/>
  <c r="F584" i="101"/>
  <c r="C584" i="101"/>
  <c r="E576" i="101"/>
  <c r="F576" i="101"/>
  <c r="E568" i="101"/>
  <c r="F568" i="101"/>
  <c r="E560" i="101"/>
  <c r="F560" i="101"/>
  <c r="E552" i="101"/>
  <c r="F552" i="101"/>
  <c r="C552" i="101"/>
  <c r="E544" i="101"/>
  <c r="F544" i="101"/>
  <c r="E536" i="101"/>
  <c r="F536" i="101"/>
  <c r="E528" i="101"/>
  <c r="F528" i="101"/>
  <c r="E520" i="101"/>
  <c r="F520" i="101"/>
  <c r="C520" i="101"/>
  <c r="E512" i="101"/>
  <c r="F512" i="101"/>
  <c r="E500" i="101"/>
  <c r="F500" i="101"/>
  <c r="C500" i="101"/>
  <c r="E492" i="101"/>
  <c r="C492" i="101"/>
  <c r="F492" i="101"/>
  <c r="E484" i="101"/>
  <c r="F484" i="101"/>
  <c r="E476" i="101"/>
  <c r="C476" i="101"/>
  <c r="F476" i="101"/>
  <c r="E472" i="101"/>
  <c r="F472" i="101"/>
  <c r="E464" i="101"/>
  <c r="F464" i="101"/>
  <c r="E452" i="101"/>
  <c r="F452" i="101"/>
  <c r="E444" i="101"/>
  <c r="C444" i="101"/>
  <c r="F444" i="101"/>
  <c r="E436" i="101"/>
  <c r="F436" i="101"/>
  <c r="C436" i="101"/>
  <c r="E428" i="101"/>
  <c r="C428" i="101"/>
  <c r="F428" i="101"/>
  <c r="E420" i="101"/>
  <c r="F420" i="101"/>
  <c r="E412" i="101"/>
  <c r="C412" i="101"/>
  <c r="F412" i="101"/>
  <c r="E404" i="101"/>
  <c r="F404" i="101"/>
  <c r="C404" i="101"/>
  <c r="E396" i="101"/>
  <c r="C396" i="101"/>
  <c r="F396" i="101"/>
  <c r="E388" i="101"/>
  <c r="F388" i="101"/>
  <c r="E380" i="101"/>
  <c r="C380" i="101"/>
  <c r="F380" i="101"/>
  <c r="E368" i="101"/>
  <c r="F368" i="101"/>
  <c r="E360" i="101"/>
  <c r="F360" i="101"/>
  <c r="C360" i="101"/>
  <c r="E356" i="101"/>
  <c r="F356" i="101"/>
  <c r="E344" i="101"/>
  <c r="F344" i="101"/>
  <c r="E336" i="101"/>
  <c r="F336" i="101"/>
  <c r="E328" i="101"/>
  <c r="F328" i="101"/>
  <c r="C328" i="101"/>
  <c r="E320" i="101"/>
  <c r="F320" i="101"/>
  <c r="E312" i="101"/>
  <c r="F312" i="101"/>
  <c r="E304" i="101"/>
  <c r="F304" i="101"/>
  <c r="E296" i="101"/>
  <c r="F296" i="101"/>
  <c r="C296" i="101"/>
  <c r="E288" i="101"/>
  <c r="F288" i="101"/>
  <c r="E280" i="101"/>
  <c r="F280" i="101"/>
  <c r="E268" i="101"/>
  <c r="C268" i="101"/>
  <c r="F268" i="101"/>
  <c r="E260" i="101"/>
  <c r="F260" i="101"/>
  <c r="E252" i="101"/>
  <c r="C252" i="101"/>
  <c r="F252" i="101"/>
  <c r="E244" i="101"/>
  <c r="F244" i="101"/>
  <c r="C244" i="101"/>
  <c r="E236" i="101"/>
  <c r="C236" i="101"/>
  <c r="F236" i="101"/>
  <c r="E228" i="101"/>
  <c r="E224" i="101"/>
  <c r="E216" i="101"/>
  <c r="E204" i="101"/>
  <c r="C204" i="101"/>
  <c r="E196" i="101"/>
  <c r="E188" i="101"/>
  <c r="C188" i="101"/>
  <c r="F188" i="101"/>
  <c r="G188" i="101"/>
  <c r="E180" i="101"/>
  <c r="C180" i="101"/>
  <c r="E172" i="101"/>
  <c r="C172" i="101"/>
  <c r="E164" i="101"/>
  <c r="F164" i="101"/>
  <c r="G164" i="101"/>
  <c r="E160" i="101"/>
  <c r="E152" i="101"/>
  <c r="F152" i="101"/>
  <c r="G152" i="101"/>
  <c r="E144" i="101"/>
  <c r="F144" i="101"/>
  <c r="G144" i="101"/>
  <c r="E136" i="101"/>
  <c r="F136" i="101"/>
  <c r="G136" i="101"/>
  <c r="C136" i="101"/>
  <c r="E128" i="101"/>
  <c r="F128" i="101"/>
  <c r="G128" i="101"/>
  <c r="E120" i="101"/>
  <c r="F120" i="101"/>
  <c r="G120" i="101"/>
  <c r="E112" i="101"/>
  <c r="F112" i="101"/>
  <c r="G112" i="101"/>
  <c r="C112" i="101"/>
  <c r="E104" i="101"/>
  <c r="F104" i="101"/>
  <c r="G104" i="101"/>
  <c r="C104" i="101"/>
  <c r="E96" i="101"/>
  <c r="F96" i="101"/>
  <c r="G96" i="101"/>
  <c r="E88" i="101"/>
  <c r="F88" i="101"/>
  <c r="G88" i="101"/>
  <c r="E80" i="101"/>
  <c r="F80" i="101"/>
  <c r="G80" i="101"/>
  <c r="C80" i="101"/>
  <c r="E72" i="101"/>
  <c r="F72" i="101"/>
  <c r="G72" i="101"/>
  <c r="C72" i="101"/>
  <c r="E68" i="101"/>
  <c r="F68" i="101"/>
  <c r="G68" i="101"/>
  <c r="E60" i="101"/>
  <c r="C60" i="101"/>
  <c r="F60" i="101"/>
  <c r="G60" i="101"/>
  <c r="E52" i="101"/>
  <c r="F52" i="101"/>
  <c r="C52" i="101"/>
  <c r="G52" i="101"/>
  <c r="E44" i="101"/>
  <c r="C44" i="101"/>
  <c r="F44" i="101"/>
  <c r="G44" i="101"/>
  <c r="E40" i="101"/>
  <c r="F40" i="101"/>
  <c r="G40" i="101"/>
  <c r="C40" i="101"/>
  <c r="E32" i="101"/>
  <c r="F32" i="101"/>
  <c r="G32" i="101"/>
  <c r="E20" i="101"/>
  <c r="F20" i="101"/>
  <c r="C20" i="101"/>
  <c r="G20" i="101"/>
  <c r="E16" i="101"/>
  <c r="F16" i="101"/>
  <c r="G16" i="101"/>
  <c r="C16" i="101"/>
  <c r="E8" i="101"/>
  <c r="F8" i="101"/>
  <c r="G8" i="101"/>
  <c r="C8" i="101"/>
  <c r="N93" i="101"/>
  <c r="N45" i="101"/>
  <c r="M45" i="101"/>
  <c r="I45" i="101"/>
  <c r="J45" i="101" s="1"/>
  <c r="B912" i="101"/>
  <c r="B896" i="101"/>
  <c r="B864" i="101"/>
  <c r="B816" i="101"/>
  <c r="B800" i="101"/>
  <c r="B768" i="101"/>
  <c r="B608" i="101"/>
  <c r="B560" i="101"/>
  <c r="B528" i="101"/>
  <c r="B336" i="101"/>
  <c r="B320" i="101"/>
  <c r="B288" i="101"/>
  <c r="B224" i="101"/>
  <c r="B144" i="101"/>
  <c r="B112" i="101"/>
  <c r="B80" i="101"/>
  <c r="B16" i="101"/>
  <c r="C516" i="101"/>
  <c r="C484" i="101"/>
  <c r="C452" i="101"/>
  <c r="C388" i="101"/>
  <c r="C324" i="101"/>
  <c r="C292" i="101"/>
  <c r="C260" i="101"/>
  <c r="C228" i="101"/>
  <c r="C164" i="101"/>
  <c r="F999" i="101"/>
  <c r="E999" i="101"/>
  <c r="F991" i="101"/>
  <c r="F983" i="101"/>
  <c r="E983" i="101"/>
  <c r="F975" i="101"/>
  <c r="F967" i="101"/>
  <c r="E967" i="101"/>
  <c r="F959" i="101"/>
  <c r="F951" i="101"/>
  <c r="E951" i="101"/>
  <c r="F939" i="101"/>
  <c r="H939" i="101" s="1"/>
  <c r="F931" i="101"/>
  <c r="C931" i="101"/>
  <c r="E931" i="101"/>
  <c r="F923" i="101"/>
  <c r="H923" i="101" s="1"/>
  <c r="F915" i="101"/>
  <c r="C915" i="101"/>
  <c r="E915" i="101"/>
  <c r="F911" i="101"/>
  <c r="F899" i="101"/>
  <c r="C899" i="101"/>
  <c r="E899" i="101"/>
  <c r="F891" i="101"/>
  <c r="H891" i="101" s="1"/>
  <c r="F883" i="101"/>
  <c r="C883" i="101"/>
  <c r="E883" i="101"/>
  <c r="F875" i="101"/>
  <c r="H875" i="101" s="1"/>
  <c r="F867" i="101"/>
  <c r="C867" i="101"/>
  <c r="E867" i="101"/>
  <c r="F859" i="101"/>
  <c r="H859" i="101" s="1"/>
  <c r="F851" i="101"/>
  <c r="C851" i="101"/>
  <c r="E851" i="101"/>
  <c r="F843" i="101"/>
  <c r="H843" i="101" s="1"/>
  <c r="F835" i="101"/>
  <c r="C835" i="101"/>
  <c r="E835" i="101"/>
  <c r="F831" i="101"/>
  <c r="F823" i="101"/>
  <c r="E823" i="101"/>
  <c r="F815" i="101"/>
  <c r="F803" i="101"/>
  <c r="C803" i="101"/>
  <c r="E803" i="101"/>
  <c r="F795" i="101"/>
  <c r="H795" i="101" s="1"/>
  <c r="F787" i="101"/>
  <c r="C787" i="101"/>
  <c r="E787" i="101"/>
  <c r="F779" i="101"/>
  <c r="H779" i="101" s="1"/>
  <c r="F771" i="101"/>
  <c r="C771" i="101"/>
  <c r="E771" i="101"/>
  <c r="F763" i="101"/>
  <c r="H763" i="101" s="1"/>
  <c r="F755" i="101"/>
  <c r="C755" i="101"/>
  <c r="E755" i="101"/>
  <c r="F747" i="101"/>
  <c r="H747" i="101" s="1"/>
  <c r="F739" i="101"/>
  <c r="C739" i="101"/>
  <c r="E739" i="101"/>
  <c r="F731" i="101"/>
  <c r="H731" i="101" s="1"/>
  <c r="F723" i="101"/>
  <c r="C723" i="101"/>
  <c r="E723" i="101"/>
  <c r="F715" i="101"/>
  <c r="H715" i="101" s="1"/>
  <c r="F707" i="101"/>
  <c r="C707" i="101"/>
  <c r="E707" i="101"/>
  <c r="F699" i="101"/>
  <c r="H699" i="101" s="1"/>
  <c r="F691" i="101"/>
  <c r="C691" i="101"/>
  <c r="E691" i="101"/>
  <c r="F683" i="101"/>
  <c r="H683" i="101" s="1"/>
  <c r="F675" i="101"/>
  <c r="E675" i="101"/>
  <c r="F667" i="101"/>
  <c r="H667" i="101" s="1"/>
  <c r="C667" i="101"/>
  <c r="F659" i="101"/>
  <c r="E659" i="101"/>
  <c r="F651" i="101"/>
  <c r="H651" i="101" s="1"/>
  <c r="F647" i="101"/>
  <c r="C647" i="101"/>
  <c r="E647" i="101"/>
  <c r="F639" i="101"/>
  <c r="F631" i="101"/>
  <c r="C631" i="101"/>
  <c r="E631" i="101"/>
  <c r="F623" i="101"/>
  <c r="C623" i="101"/>
  <c r="F615" i="101"/>
  <c r="C615" i="101"/>
  <c r="E615" i="101"/>
  <c r="F607" i="101"/>
  <c r="F599" i="101"/>
  <c r="C599" i="101"/>
  <c r="E599" i="101"/>
  <c r="F591" i="101"/>
  <c r="C591" i="101"/>
  <c r="F579" i="101"/>
  <c r="E579" i="101"/>
  <c r="F571" i="101"/>
  <c r="H571" i="101" s="1"/>
  <c r="C571" i="101"/>
  <c r="F563" i="101"/>
  <c r="E563" i="101"/>
  <c r="F555" i="101"/>
  <c r="H555" i="101" s="1"/>
  <c r="F547" i="101"/>
  <c r="E547" i="101"/>
  <c r="F539" i="101"/>
  <c r="H539" i="101" s="1"/>
  <c r="C539" i="101"/>
  <c r="F531" i="101"/>
  <c r="E531" i="101"/>
  <c r="F523" i="101"/>
  <c r="H523" i="101" s="1"/>
  <c r="F515" i="101"/>
  <c r="E515" i="101"/>
  <c r="F507" i="101"/>
  <c r="H507" i="101" s="1"/>
  <c r="C507" i="101"/>
  <c r="F499" i="101"/>
  <c r="E499" i="101"/>
  <c r="F491" i="101"/>
  <c r="F483" i="101"/>
  <c r="E483" i="101"/>
  <c r="F475" i="101"/>
  <c r="C475" i="101"/>
  <c r="F471" i="101"/>
  <c r="C471" i="101"/>
  <c r="E471" i="101"/>
  <c r="F463" i="101"/>
  <c r="C463" i="101"/>
  <c r="E463" i="101"/>
  <c r="F455" i="101"/>
  <c r="C455" i="101"/>
  <c r="E455" i="101"/>
  <c r="F447" i="101"/>
  <c r="E447" i="101"/>
  <c r="F435" i="101"/>
  <c r="E435" i="101"/>
  <c r="F427" i="101"/>
  <c r="F423" i="101"/>
  <c r="C423" i="101"/>
  <c r="E423" i="101"/>
  <c r="F415" i="101"/>
  <c r="E415" i="101"/>
  <c r="F407" i="101"/>
  <c r="C407" i="101"/>
  <c r="E407" i="101"/>
  <c r="F399" i="101"/>
  <c r="C399" i="101"/>
  <c r="E399" i="101"/>
  <c r="F391" i="101"/>
  <c r="C391" i="101"/>
  <c r="E391" i="101"/>
  <c r="F383" i="101"/>
  <c r="E383" i="101"/>
  <c r="F375" i="101"/>
  <c r="C375" i="101"/>
  <c r="E375" i="101"/>
  <c r="F363" i="101"/>
  <c r="F355" i="101"/>
  <c r="E355" i="101"/>
  <c r="F347" i="101"/>
  <c r="C347" i="101"/>
  <c r="F339" i="101"/>
  <c r="E339" i="101"/>
  <c r="F331" i="101"/>
  <c r="F323" i="101"/>
  <c r="E323" i="101"/>
  <c r="F315" i="101"/>
  <c r="H315" i="101" s="1"/>
  <c r="C315" i="101"/>
  <c r="F307" i="101"/>
  <c r="E307" i="101"/>
  <c r="F299" i="101"/>
  <c r="F291" i="101"/>
  <c r="E291" i="101"/>
  <c r="F283" i="101"/>
  <c r="C283" i="101"/>
  <c r="F275" i="101"/>
  <c r="E275" i="101"/>
  <c r="F267" i="101"/>
  <c r="F259" i="101"/>
  <c r="E259" i="101"/>
  <c r="F251" i="101"/>
  <c r="H251" i="101" s="1"/>
  <c r="C251" i="101"/>
  <c r="F243" i="101"/>
  <c r="E243" i="101"/>
  <c r="F239" i="101"/>
  <c r="C239" i="101"/>
  <c r="E239" i="101"/>
  <c r="C231" i="101"/>
  <c r="E231" i="101"/>
  <c r="E223" i="101"/>
  <c r="F215" i="101"/>
  <c r="C215" i="101"/>
  <c r="G215" i="101"/>
  <c r="E215" i="101"/>
  <c r="C207" i="101"/>
  <c r="E207" i="101"/>
  <c r="E195" i="101"/>
  <c r="C187" i="101"/>
  <c r="F183" i="101"/>
  <c r="C183" i="101"/>
  <c r="G183" i="101"/>
  <c r="E183" i="101"/>
  <c r="F171" i="101"/>
  <c r="G171" i="101"/>
  <c r="F167" i="101"/>
  <c r="C167" i="101"/>
  <c r="G167" i="101"/>
  <c r="E167" i="101"/>
  <c r="F155" i="101"/>
  <c r="G155" i="101"/>
  <c r="C155" i="101"/>
  <c r="F147" i="101"/>
  <c r="G147" i="101"/>
  <c r="E147" i="101"/>
  <c r="F143" i="101"/>
  <c r="G143" i="101"/>
  <c r="C143" i="101"/>
  <c r="E143" i="101"/>
  <c r="F135" i="101"/>
  <c r="C135" i="101"/>
  <c r="G135" i="101"/>
  <c r="E135" i="101"/>
  <c r="F123" i="101"/>
  <c r="H123" i="101" s="1"/>
  <c r="G123" i="101"/>
  <c r="C123" i="101"/>
  <c r="F115" i="101"/>
  <c r="G115" i="101"/>
  <c r="E115" i="101"/>
  <c r="F111" i="101"/>
  <c r="G111" i="101"/>
  <c r="C111" i="101"/>
  <c r="E111" i="101"/>
  <c r="F103" i="101"/>
  <c r="C103" i="101"/>
  <c r="G103" i="101"/>
  <c r="E103" i="101"/>
  <c r="F95" i="101"/>
  <c r="G95" i="101"/>
  <c r="E95" i="101"/>
  <c r="F83" i="101"/>
  <c r="G83" i="101"/>
  <c r="E83" i="101"/>
  <c r="F79" i="101"/>
  <c r="G79" i="101"/>
  <c r="C79" i="101"/>
  <c r="E79" i="101"/>
  <c r="F71" i="101"/>
  <c r="C71" i="101"/>
  <c r="G71" i="101"/>
  <c r="E71" i="101"/>
  <c r="F59" i="101"/>
  <c r="H59" i="101" s="1"/>
  <c r="G59" i="101"/>
  <c r="C59" i="101"/>
  <c r="F51" i="101"/>
  <c r="G51" i="101"/>
  <c r="E51" i="101"/>
  <c r="F43" i="101"/>
  <c r="G43" i="101"/>
  <c r="F35" i="101"/>
  <c r="G35" i="101"/>
  <c r="E35" i="101"/>
  <c r="C35" i="101"/>
  <c r="F27" i="101"/>
  <c r="G27" i="101"/>
  <c r="C27" i="101"/>
  <c r="F19" i="101"/>
  <c r="G19" i="101"/>
  <c r="E19" i="101"/>
  <c r="F15" i="101"/>
  <c r="G15" i="101"/>
  <c r="C15" i="101"/>
  <c r="E15" i="101"/>
  <c r="F3" i="101"/>
  <c r="G3" i="101"/>
  <c r="E3" i="101"/>
  <c r="C3" i="101"/>
  <c r="E395" i="101"/>
  <c r="E331" i="101"/>
  <c r="E267" i="101"/>
  <c r="B991" i="101"/>
  <c r="B980" i="101"/>
  <c r="B943" i="101"/>
  <c r="B932" i="101"/>
  <c r="B911" i="101"/>
  <c r="B751" i="101"/>
  <c r="B735" i="101"/>
  <c r="B724" i="101"/>
  <c r="B703" i="101"/>
  <c r="B687" i="101"/>
  <c r="B676" i="101"/>
  <c r="B639" i="101"/>
  <c r="B575" i="101"/>
  <c r="B527" i="101"/>
  <c r="B484" i="101"/>
  <c r="B447" i="101"/>
  <c r="B436" i="101"/>
  <c r="B420" i="101"/>
  <c r="B383" i="101"/>
  <c r="B260" i="101"/>
  <c r="B244" i="101"/>
  <c r="B239" i="101"/>
  <c r="B228" i="101"/>
  <c r="B223" i="101"/>
  <c r="B196" i="101"/>
  <c r="B180" i="101"/>
  <c r="B164" i="101"/>
  <c r="B68" i="101"/>
  <c r="B52" i="101"/>
  <c r="B20" i="101"/>
  <c r="C991" i="101"/>
  <c r="C927" i="101"/>
  <c r="C895" i="101"/>
  <c r="C875" i="101"/>
  <c r="C843" i="101"/>
  <c r="C799" i="101"/>
  <c r="C767" i="101"/>
  <c r="C747" i="101"/>
  <c r="C735" i="101"/>
  <c r="C715" i="101"/>
  <c r="C651" i="101"/>
  <c r="C555" i="101"/>
  <c r="C547" i="101"/>
  <c r="C531" i="101"/>
  <c r="C515" i="101"/>
  <c r="C499" i="101"/>
  <c r="C435" i="101"/>
  <c r="C339" i="101"/>
  <c r="C323" i="101"/>
  <c r="C307" i="101"/>
  <c r="C299" i="101"/>
  <c r="C291" i="101"/>
  <c r="C275" i="101"/>
  <c r="C267" i="101"/>
  <c r="C259" i="101"/>
  <c r="C243" i="101"/>
  <c r="C171" i="101"/>
  <c r="C68" i="101"/>
  <c r="C51" i="101"/>
  <c r="C32" i="101"/>
  <c r="E991" i="101"/>
  <c r="E975" i="101"/>
  <c r="E959" i="101"/>
  <c r="E911" i="101"/>
  <c r="E831" i="101"/>
  <c r="E815" i="101"/>
  <c r="E639" i="101"/>
  <c r="E623" i="101"/>
  <c r="E607" i="101"/>
  <c r="E591" i="101"/>
  <c r="E475" i="101"/>
  <c r="E347" i="101"/>
  <c r="E283" i="101"/>
  <c r="E155" i="101"/>
  <c r="E27" i="101"/>
  <c r="M181" i="101"/>
  <c r="N165" i="101"/>
  <c r="M165" i="101"/>
  <c r="I165" i="101"/>
  <c r="J165" i="101" s="1"/>
  <c r="N101" i="101"/>
  <c r="M101" i="101"/>
  <c r="I101" i="101"/>
  <c r="J101" i="101" s="1"/>
  <c r="N53" i="101"/>
  <c r="M53" i="101"/>
  <c r="I53" i="101"/>
  <c r="J53" i="101" s="1"/>
  <c r="N21" i="101"/>
  <c r="M21" i="101"/>
  <c r="I21" i="101"/>
  <c r="J21" i="101" s="1"/>
  <c r="E1000" i="101"/>
  <c r="C1000" i="101"/>
  <c r="F1000" i="101"/>
  <c r="E992" i="101"/>
  <c r="C992" i="101"/>
  <c r="F992" i="101"/>
  <c r="E984" i="101"/>
  <c r="C984" i="101"/>
  <c r="F984" i="101"/>
  <c r="E976" i="101"/>
  <c r="C976" i="101"/>
  <c r="F976" i="101"/>
  <c r="E968" i="101"/>
  <c r="C968" i="101"/>
  <c r="F968" i="101"/>
  <c r="E960" i="101"/>
  <c r="C960" i="101"/>
  <c r="F960" i="101"/>
  <c r="E952" i="101"/>
  <c r="C952" i="101"/>
  <c r="F952" i="101"/>
  <c r="E944" i="101"/>
  <c r="C944" i="101"/>
  <c r="F944" i="101"/>
  <c r="E936" i="101"/>
  <c r="C936" i="101"/>
  <c r="F936" i="101"/>
  <c r="E928" i="101"/>
  <c r="C928" i="101"/>
  <c r="F928" i="101"/>
  <c r="E916" i="101"/>
  <c r="C916" i="101"/>
  <c r="F916" i="101"/>
  <c r="E908" i="101"/>
  <c r="C908" i="101"/>
  <c r="F908" i="101"/>
  <c r="E900" i="101"/>
  <c r="C900" i="101"/>
  <c r="F900" i="101"/>
  <c r="E892" i="101"/>
  <c r="C892" i="101"/>
  <c r="F892" i="101"/>
  <c r="E884" i="101"/>
  <c r="C884" i="101"/>
  <c r="F884" i="101"/>
  <c r="E876" i="101"/>
  <c r="C876" i="101"/>
  <c r="F876" i="101"/>
  <c r="E868" i="101"/>
  <c r="C868" i="101"/>
  <c r="F868" i="101"/>
  <c r="E860" i="101"/>
  <c r="C860" i="101"/>
  <c r="F860" i="101"/>
  <c r="E852" i="101"/>
  <c r="C852" i="101"/>
  <c r="F852" i="101"/>
  <c r="E848" i="101"/>
  <c r="C848" i="101"/>
  <c r="F848" i="101"/>
  <c r="E840" i="101"/>
  <c r="C840" i="101"/>
  <c r="F840" i="101"/>
  <c r="E832" i="101"/>
  <c r="C832" i="101"/>
  <c r="F832" i="101"/>
  <c r="E824" i="101"/>
  <c r="C824" i="101"/>
  <c r="F824" i="101"/>
  <c r="E812" i="101"/>
  <c r="C812" i="101"/>
  <c r="F812" i="101"/>
  <c r="E808" i="101"/>
  <c r="C808" i="101"/>
  <c r="F808" i="101"/>
  <c r="E796" i="101"/>
  <c r="C796" i="101"/>
  <c r="F796" i="101"/>
  <c r="E788" i="101"/>
  <c r="C788" i="101"/>
  <c r="F788" i="101"/>
  <c r="E780" i="101"/>
  <c r="C780" i="101"/>
  <c r="F780" i="101"/>
  <c r="E772" i="101"/>
  <c r="C772" i="101"/>
  <c r="F772" i="101"/>
  <c r="E764" i="101"/>
  <c r="C764" i="101"/>
  <c r="F764" i="101"/>
  <c r="E756" i="101"/>
  <c r="C756" i="101"/>
  <c r="F756" i="101"/>
  <c r="E748" i="101"/>
  <c r="C748" i="101"/>
  <c r="F748" i="101"/>
  <c r="E740" i="101"/>
  <c r="C740" i="101"/>
  <c r="F740" i="101"/>
  <c r="E736" i="101"/>
  <c r="C736" i="101"/>
  <c r="F736" i="101"/>
  <c r="E728" i="101"/>
  <c r="C728" i="101"/>
  <c r="F728" i="101"/>
  <c r="E720" i="101"/>
  <c r="C720" i="101"/>
  <c r="F720" i="101"/>
  <c r="E712" i="101"/>
  <c r="C712" i="101"/>
  <c r="F712" i="101"/>
  <c r="E704" i="101"/>
  <c r="C704" i="101"/>
  <c r="F704" i="101"/>
  <c r="E692" i="101"/>
  <c r="C692" i="101"/>
  <c r="F692" i="101"/>
  <c r="E684" i="101"/>
  <c r="C684" i="101"/>
  <c r="F684" i="101"/>
  <c r="E680" i="101"/>
  <c r="F680" i="101"/>
  <c r="C680" i="101"/>
  <c r="E672" i="101"/>
  <c r="F672" i="101"/>
  <c r="E664" i="101"/>
  <c r="F664" i="101"/>
  <c r="E656" i="101"/>
  <c r="F656" i="101"/>
  <c r="E648" i="101"/>
  <c r="F648" i="101"/>
  <c r="C648" i="101"/>
  <c r="E640" i="101"/>
  <c r="F640" i="101"/>
  <c r="E628" i="101"/>
  <c r="F628" i="101"/>
  <c r="C628" i="101"/>
  <c r="E620" i="101"/>
  <c r="C620" i="101"/>
  <c r="F620" i="101"/>
  <c r="E612" i="101"/>
  <c r="F612" i="101"/>
  <c r="E604" i="101"/>
  <c r="C604" i="101"/>
  <c r="F604" i="101"/>
  <c r="E596" i="101"/>
  <c r="F596" i="101"/>
  <c r="C596" i="101"/>
  <c r="E588" i="101"/>
  <c r="C588" i="101"/>
  <c r="F588" i="101"/>
  <c r="E580" i="101"/>
  <c r="F580" i="101"/>
  <c r="E572" i="101"/>
  <c r="C572" i="101"/>
  <c r="F572" i="101"/>
  <c r="E564" i="101"/>
  <c r="F564" i="101"/>
  <c r="C564" i="101"/>
  <c r="E556" i="101"/>
  <c r="C556" i="101"/>
  <c r="F556" i="101"/>
  <c r="E548" i="101"/>
  <c r="F548" i="101"/>
  <c r="E540" i="101"/>
  <c r="C540" i="101"/>
  <c r="F540" i="101"/>
  <c r="E532" i="101"/>
  <c r="F532" i="101"/>
  <c r="C532" i="101"/>
  <c r="E524" i="101"/>
  <c r="C524" i="101"/>
  <c r="F524" i="101"/>
  <c r="E516" i="101"/>
  <c r="F516" i="101"/>
  <c r="E508" i="101"/>
  <c r="C508" i="101"/>
  <c r="F508" i="101"/>
  <c r="E504" i="101"/>
  <c r="F504" i="101"/>
  <c r="E496" i="101"/>
  <c r="F496" i="101"/>
  <c r="E488" i="101"/>
  <c r="F488" i="101"/>
  <c r="C488" i="101"/>
  <c r="E480" i="101"/>
  <c r="F480" i="101"/>
  <c r="E468" i="101"/>
  <c r="F468" i="101"/>
  <c r="C468" i="101"/>
  <c r="E460" i="101"/>
  <c r="C460" i="101"/>
  <c r="F460" i="101"/>
  <c r="E456" i="101"/>
  <c r="F456" i="101"/>
  <c r="C456" i="101"/>
  <c r="E448" i="101"/>
  <c r="F448" i="101"/>
  <c r="E440" i="101"/>
  <c r="F440" i="101"/>
  <c r="E432" i="101"/>
  <c r="F432" i="101"/>
  <c r="E424" i="101"/>
  <c r="F424" i="101"/>
  <c r="C424" i="101"/>
  <c r="E416" i="101"/>
  <c r="F416" i="101"/>
  <c r="E408" i="101"/>
  <c r="F408" i="101"/>
  <c r="E400" i="101"/>
  <c r="F400" i="101"/>
  <c r="E392" i="101"/>
  <c r="F392" i="101"/>
  <c r="C392" i="101"/>
  <c r="E384" i="101"/>
  <c r="F384" i="101"/>
  <c r="E376" i="101"/>
  <c r="F376" i="101"/>
  <c r="E372" i="101"/>
  <c r="F372" i="101"/>
  <c r="C372" i="101"/>
  <c r="E364" i="101"/>
  <c r="C364" i="101"/>
  <c r="F364" i="101"/>
  <c r="E352" i="101"/>
  <c r="F352" i="101"/>
  <c r="E348" i="101"/>
  <c r="C348" i="101"/>
  <c r="F348" i="101"/>
  <c r="E340" i="101"/>
  <c r="F340" i="101"/>
  <c r="C340" i="101"/>
  <c r="E332" i="101"/>
  <c r="C332" i="101"/>
  <c r="F332" i="101"/>
  <c r="E324" i="101"/>
  <c r="F324" i="101"/>
  <c r="E316" i="101"/>
  <c r="C316" i="101"/>
  <c r="F316" i="101"/>
  <c r="E308" i="101"/>
  <c r="F308" i="101"/>
  <c r="C308" i="101"/>
  <c r="E300" i="101"/>
  <c r="C300" i="101"/>
  <c r="F300" i="101"/>
  <c r="E292" i="101"/>
  <c r="F292" i="101"/>
  <c r="E284" i="101"/>
  <c r="C284" i="101"/>
  <c r="F284" i="101"/>
  <c r="E276" i="101"/>
  <c r="F276" i="101"/>
  <c r="C276" i="101"/>
  <c r="E272" i="101"/>
  <c r="F272" i="101"/>
  <c r="E264" i="101"/>
  <c r="F264" i="101"/>
  <c r="C264" i="101"/>
  <c r="E256" i="101"/>
  <c r="F256" i="101"/>
  <c r="E248" i="101"/>
  <c r="F248" i="101"/>
  <c r="E240" i="101"/>
  <c r="F240" i="101"/>
  <c r="E232" i="101"/>
  <c r="F232" i="101"/>
  <c r="C232" i="101"/>
  <c r="E220" i="101"/>
  <c r="C220" i="101"/>
  <c r="E212" i="101"/>
  <c r="C212" i="101"/>
  <c r="E208" i="101"/>
  <c r="E200" i="101"/>
  <c r="C200" i="101"/>
  <c r="E192" i="101"/>
  <c r="E184" i="101"/>
  <c r="E176" i="101"/>
  <c r="F176" i="101"/>
  <c r="G176" i="101"/>
  <c r="E168" i="101"/>
  <c r="F168" i="101"/>
  <c r="G168" i="101"/>
  <c r="C168" i="101"/>
  <c r="E156" i="101"/>
  <c r="C156" i="101"/>
  <c r="F156" i="101"/>
  <c r="G156" i="101"/>
  <c r="E148" i="101"/>
  <c r="F148" i="101"/>
  <c r="C148" i="101"/>
  <c r="G148" i="101"/>
  <c r="E140" i="101"/>
  <c r="C140" i="101"/>
  <c r="F140" i="101"/>
  <c r="G140" i="101"/>
  <c r="E132" i="101"/>
  <c r="F132" i="101"/>
  <c r="G132" i="101"/>
  <c r="E124" i="101"/>
  <c r="C124" i="101"/>
  <c r="F124" i="101"/>
  <c r="G124" i="101"/>
  <c r="E116" i="101"/>
  <c r="F116" i="101"/>
  <c r="C116" i="101"/>
  <c r="G116" i="101"/>
  <c r="E108" i="101"/>
  <c r="C108" i="101"/>
  <c r="F108" i="101"/>
  <c r="G108" i="101"/>
  <c r="E100" i="101"/>
  <c r="F100" i="101"/>
  <c r="G100" i="101"/>
  <c r="E92" i="101"/>
  <c r="C92" i="101"/>
  <c r="F92" i="101"/>
  <c r="G92" i="101"/>
  <c r="E84" i="101"/>
  <c r="F84" i="101"/>
  <c r="C84" i="101"/>
  <c r="G84" i="101"/>
  <c r="E76" i="101"/>
  <c r="C76" i="101"/>
  <c r="F76" i="101"/>
  <c r="G76" i="101"/>
  <c r="E64" i="101"/>
  <c r="F64" i="101"/>
  <c r="G64" i="101"/>
  <c r="E56" i="101"/>
  <c r="F56" i="101"/>
  <c r="G56" i="101"/>
  <c r="E48" i="101"/>
  <c r="F48" i="101"/>
  <c r="G48" i="101"/>
  <c r="C48" i="101"/>
  <c r="E36" i="101"/>
  <c r="F36" i="101"/>
  <c r="G36" i="101"/>
  <c r="E28" i="101"/>
  <c r="C28" i="101"/>
  <c r="F28" i="101"/>
  <c r="G28" i="101"/>
  <c r="E24" i="101"/>
  <c r="F24" i="101"/>
  <c r="G24" i="101"/>
  <c r="E12" i="101"/>
  <c r="C12" i="101"/>
  <c r="F12" i="101"/>
  <c r="G12" i="101"/>
  <c r="E4" i="101"/>
  <c r="F4" i="101"/>
  <c r="G4" i="101"/>
  <c r="M141" i="101"/>
  <c r="N109" i="101"/>
  <c r="M109" i="101"/>
  <c r="I109" i="101"/>
  <c r="J109" i="101" s="1"/>
  <c r="N77" i="101"/>
  <c r="M77" i="101"/>
  <c r="I77" i="101"/>
  <c r="J77" i="101" s="1"/>
  <c r="N61" i="101"/>
  <c r="M61" i="101"/>
  <c r="I61" i="101"/>
  <c r="J61" i="101" s="1"/>
  <c r="B960" i="101"/>
  <c r="B928" i="101"/>
  <c r="B880" i="101"/>
  <c r="B848" i="101"/>
  <c r="B832" i="101"/>
  <c r="B784" i="101"/>
  <c r="B752" i="101"/>
  <c r="B720" i="101"/>
  <c r="B688" i="101"/>
  <c r="B656" i="101"/>
  <c r="B624" i="101"/>
  <c r="B592" i="101"/>
  <c r="B576" i="101"/>
  <c r="B544" i="101"/>
  <c r="B512" i="101"/>
  <c r="B496" i="101"/>
  <c r="B464" i="101"/>
  <c r="B432" i="101"/>
  <c r="B416" i="101"/>
  <c r="B368" i="101"/>
  <c r="B352" i="101"/>
  <c r="B304" i="101"/>
  <c r="B272" i="101"/>
  <c r="B256" i="101"/>
  <c r="B240" i="101"/>
  <c r="B192" i="101"/>
  <c r="B160" i="101"/>
  <c r="B128" i="101"/>
  <c r="B96" i="101"/>
  <c r="B64" i="101"/>
  <c r="B32" i="101"/>
  <c r="C676" i="101"/>
  <c r="C644" i="101"/>
  <c r="C612" i="101"/>
  <c r="C580" i="101"/>
  <c r="C420" i="101"/>
  <c r="C356" i="101"/>
  <c r="C196" i="101"/>
  <c r="C132" i="101"/>
  <c r="F995" i="101"/>
  <c r="C995" i="101"/>
  <c r="E995" i="101"/>
  <c r="F987" i="101"/>
  <c r="H987" i="101" s="1"/>
  <c r="F979" i="101"/>
  <c r="C979" i="101"/>
  <c r="E979" i="101"/>
  <c r="F971" i="101"/>
  <c r="H971" i="101" s="1"/>
  <c r="F963" i="101"/>
  <c r="C963" i="101"/>
  <c r="E963" i="101"/>
  <c r="F955" i="101"/>
  <c r="H955" i="101" s="1"/>
  <c r="F947" i="101"/>
  <c r="C947" i="101"/>
  <c r="E947" i="101"/>
  <c r="F943" i="101"/>
  <c r="H943" i="101" s="1"/>
  <c r="F935" i="101"/>
  <c r="E935" i="101"/>
  <c r="F927" i="101"/>
  <c r="H927" i="101" s="1"/>
  <c r="F919" i="101"/>
  <c r="E919" i="101"/>
  <c r="F907" i="101"/>
  <c r="H907" i="101" s="1"/>
  <c r="F903" i="101"/>
  <c r="E903" i="101"/>
  <c r="F895" i="101"/>
  <c r="H895" i="101" s="1"/>
  <c r="F887" i="101"/>
  <c r="E887" i="101"/>
  <c r="F879" i="101"/>
  <c r="H879" i="101" s="1"/>
  <c r="F871" i="101"/>
  <c r="E871" i="101"/>
  <c r="F863" i="101"/>
  <c r="H863" i="101" s="1"/>
  <c r="F855" i="101"/>
  <c r="E855" i="101"/>
  <c r="F847" i="101"/>
  <c r="H847" i="101" s="1"/>
  <c r="F839" i="101"/>
  <c r="E839" i="101"/>
  <c r="F827" i="101"/>
  <c r="H827" i="101" s="1"/>
  <c r="F819" i="101"/>
  <c r="C819" i="101"/>
  <c r="E819" i="101"/>
  <c r="F811" i="101"/>
  <c r="H811" i="101" s="1"/>
  <c r="F807" i="101"/>
  <c r="E807" i="101"/>
  <c r="F799" i="101"/>
  <c r="H799" i="101" s="1"/>
  <c r="F791" i="101"/>
  <c r="E791" i="101"/>
  <c r="F783" i="101"/>
  <c r="H783" i="101" s="1"/>
  <c r="F775" i="101"/>
  <c r="E775" i="101"/>
  <c r="F767" i="101"/>
  <c r="H767" i="101" s="1"/>
  <c r="F759" i="101"/>
  <c r="E759" i="101"/>
  <c r="F751" i="101"/>
  <c r="H751" i="101" s="1"/>
  <c r="F743" i="101"/>
  <c r="E743" i="101"/>
  <c r="F735" i="101"/>
  <c r="H735" i="101" s="1"/>
  <c r="F727" i="101"/>
  <c r="E727" i="101"/>
  <c r="F719" i="101"/>
  <c r="H719" i="101" s="1"/>
  <c r="F711" i="101"/>
  <c r="E711" i="101"/>
  <c r="F703" i="101"/>
  <c r="H703" i="101" s="1"/>
  <c r="F695" i="101"/>
  <c r="E695" i="101"/>
  <c r="F687" i="101"/>
  <c r="H687" i="101" s="1"/>
  <c r="F679" i="101"/>
  <c r="C679" i="101"/>
  <c r="E679" i="101"/>
  <c r="F671" i="101"/>
  <c r="H671" i="101" s="1"/>
  <c r="F663" i="101"/>
  <c r="C663" i="101"/>
  <c r="E663" i="101"/>
  <c r="F655" i="101"/>
  <c r="H655" i="101" s="1"/>
  <c r="C655" i="101"/>
  <c r="F643" i="101"/>
  <c r="E643" i="101"/>
  <c r="F635" i="101"/>
  <c r="H635" i="101" s="1"/>
  <c r="C635" i="101"/>
  <c r="F627" i="101"/>
  <c r="E627" i="101"/>
  <c r="F619" i="101"/>
  <c r="H619" i="101" s="1"/>
  <c r="F611" i="101"/>
  <c r="E611" i="101"/>
  <c r="F603" i="101"/>
  <c r="H603" i="101" s="1"/>
  <c r="C603" i="101"/>
  <c r="F595" i="101"/>
  <c r="E595" i="101"/>
  <c r="F587" i="101"/>
  <c r="H587" i="101" s="1"/>
  <c r="F583" i="101"/>
  <c r="C583" i="101"/>
  <c r="E583" i="101"/>
  <c r="F575" i="101"/>
  <c r="H575" i="101" s="1"/>
  <c r="F567" i="101"/>
  <c r="C567" i="101"/>
  <c r="E567" i="101"/>
  <c r="F559" i="101"/>
  <c r="H559" i="101" s="1"/>
  <c r="C559" i="101"/>
  <c r="F551" i="101"/>
  <c r="C551" i="101"/>
  <c r="E551" i="101"/>
  <c r="F543" i="101"/>
  <c r="H543" i="101" s="1"/>
  <c r="F535" i="101"/>
  <c r="C535" i="101"/>
  <c r="E535" i="101"/>
  <c r="F527" i="101"/>
  <c r="H527" i="101" s="1"/>
  <c r="C527" i="101"/>
  <c r="F519" i="101"/>
  <c r="C519" i="101"/>
  <c r="E519" i="101"/>
  <c r="F511" i="101"/>
  <c r="H511" i="101" s="1"/>
  <c r="F503" i="101"/>
  <c r="C503" i="101"/>
  <c r="E503" i="101"/>
  <c r="F495" i="101"/>
  <c r="C495" i="101"/>
  <c r="E495" i="101"/>
  <c r="F487" i="101"/>
  <c r="C487" i="101"/>
  <c r="E487" i="101"/>
  <c r="F479" i="101"/>
  <c r="E479" i="101"/>
  <c r="F467" i="101"/>
  <c r="E467" i="101"/>
  <c r="F459" i="101"/>
  <c r="F451" i="101"/>
  <c r="E451" i="101"/>
  <c r="F443" i="101"/>
  <c r="H443" i="101" s="1"/>
  <c r="C443" i="101"/>
  <c r="F439" i="101"/>
  <c r="C439" i="101"/>
  <c r="E439" i="101"/>
  <c r="F431" i="101"/>
  <c r="C431" i="101"/>
  <c r="E431" i="101"/>
  <c r="F419" i="101"/>
  <c r="E419" i="101"/>
  <c r="F411" i="101"/>
  <c r="H411" i="101" s="1"/>
  <c r="C411" i="101"/>
  <c r="F403" i="101"/>
  <c r="E403" i="101"/>
  <c r="F395" i="101"/>
  <c r="F387" i="101"/>
  <c r="E387" i="101"/>
  <c r="F379" i="101"/>
  <c r="H379" i="101" s="1"/>
  <c r="C379" i="101"/>
  <c r="F371" i="101"/>
  <c r="E371" i="101"/>
  <c r="F367" i="101"/>
  <c r="C367" i="101"/>
  <c r="E367" i="101"/>
  <c r="F359" i="101"/>
  <c r="C359" i="101"/>
  <c r="E359" i="101"/>
  <c r="F351" i="101"/>
  <c r="E351" i="101"/>
  <c r="F343" i="101"/>
  <c r="C343" i="101"/>
  <c r="E343" i="101"/>
  <c r="F335" i="101"/>
  <c r="C335" i="101"/>
  <c r="E335" i="101"/>
  <c r="F327" i="101"/>
  <c r="C327" i="101"/>
  <c r="E327" i="101"/>
  <c r="F319" i="101"/>
  <c r="E319" i="101"/>
  <c r="F311" i="101"/>
  <c r="C311" i="101"/>
  <c r="E311" i="101"/>
  <c r="F303" i="101"/>
  <c r="C303" i="101"/>
  <c r="E303" i="101"/>
  <c r="F295" i="101"/>
  <c r="C295" i="101"/>
  <c r="E295" i="101"/>
  <c r="F287" i="101"/>
  <c r="E287" i="101"/>
  <c r="F279" i="101"/>
  <c r="C279" i="101"/>
  <c r="E279" i="101"/>
  <c r="F271" i="101"/>
  <c r="C271" i="101"/>
  <c r="E271" i="101"/>
  <c r="F263" i="101"/>
  <c r="C263" i="101"/>
  <c r="E263" i="101"/>
  <c r="F255" i="101"/>
  <c r="E255" i="101"/>
  <c r="F247" i="101"/>
  <c r="C247" i="101"/>
  <c r="E247" i="101"/>
  <c r="F235" i="101"/>
  <c r="E227" i="101"/>
  <c r="C219" i="101"/>
  <c r="E211" i="101"/>
  <c r="C199" i="101"/>
  <c r="E199" i="101"/>
  <c r="F191" i="101"/>
  <c r="G191" i="101"/>
  <c r="E191" i="101"/>
  <c r="E179" i="101"/>
  <c r="F175" i="101"/>
  <c r="G175" i="101"/>
  <c r="C175" i="101"/>
  <c r="E175" i="101"/>
  <c r="F163" i="101"/>
  <c r="G163" i="101"/>
  <c r="E163" i="101"/>
  <c r="E159" i="101"/>
  <c r="F151" i="101"/>
  <c r="C151" i="101"/>
  <c r="G151" i="101"/>
  <c r="E151" i="101"/>
  <c r="F139" i="101"/>
  <c r="H139" i="101" s="1"/>
  <c r="G139" i="101"/>
  <c r="F131" i="101"/>
  <c r="G131" i="101"/>
  <c r="E131" i="101"/>
  <c r="F127" i="101"/>
  <c r="G127" i="101"/>
  <c r="E127" i="101"/>
  <c r="F119" i="101"/>
  <c r="C119" i="101"/>
  <c r="G119" i="101"/>
  <c r="E119" i="101"/>
  <c r="F107" i="101"/>
  <c r="G107" i="101"/>
  <c r="F99" i="101"/>
  <c r="G99" i="101"/>
  <c r="E99" i="101"/>
  <c r="C99" i="101"/>
  <c r="F91" i="101"/>
  <c r="H91" i="101" s="1"/>
  <c r="G91" i="101"/>
  <c r="C91" i="101"/>
  <c r="F87" i="101"/>
  <c r="C87" i="101"/>
  <c r="G87" i="101"/>
  <c r="E87" i="101"/>
  <c r="F75" i="101"/>
  <c r="G75" i="101"/>
  <c r="F67" i="101"/>
  <c r="G67" i="101"/>
  <c r="E67" i="101"/>
  <c r="C67" i="101"/>
  <c r="F63" i="101"/>
  <c r="G63" i="101"/>
  <c r="E63" i="101"/>
  <c r="F55" i="101"/>
  <c r="C55" i="101"/>
  <c r="G55" i="101"/>
  <c r="E55" i="101"/>
  <c r="F47" i="101"/>
  <c r="G47" i="101"/>
  <c r="C47" i="101"/>
  <c r="E47" i="101"/>
  <c r="F39" i="101"/>
  <c r="C39" i="101"/>
  <c r="G39" i="101"/>
  <c r="E39" i="101"/>
  <c r="F31" i="101"/>
  <c r="G31" i="101"/>
  <c r="E31" i="101"/>
  <c r="F23" i="101"/>
  <c r="C23" i="101"/>
  <c r="G23" i="101"/>
  <c r="E23" i="101"/>
  <c r="F11" i="101"/>
  <c r="G11" i="101"/>
  <c r="F7" i="101"/>
  <c r="C7" i="101"/>
  <c r="G7" i="101"/>
  <c r="E7" i="101"/>
  <c r="E459" i="101"/>
  <c r="E203" i="101"/>
  <c r="E75" i="101"/>
  <c r="H75" i="101" s="1"/>
  <c r="E11" i="101"/>
  <c r="B996" i="101"/>
  <c r="B975" i="101"/>
  <c r="B964" i="101"/>
  <c r="B959" i="101"/>
  <c r="B948" i="101"/>
  <c r="B927" i="101"/>
  <c r="B916" i="101"/>
  <c r="B900" i="101"/>
  <c r="B895" i="101"/>
  <c r="B884" i="101"/>
  <c r="B879" i="101"/>
  <c r="B868" i="101"/>
  <c r="B863" i="101"/>
  <c r="B852" i="101"/>
  <c r="B847" i="101"/>
  <c r="B836" i="101"/>
  <c r="B831" i="101"/>
  <c r="B820" i="101"/>
  <c r="B815" i="101"/>
  <c r="B804" i="101"/>
  <c r="B799" i="101"/>
  <c r="B788" i="101"/>
  <c r="B783" i="101"/>
  <c r="B772" i="101"/>
  <c r="B767" i="101"/>
  <c r="B756" i="101"/>
  <c r="B719" i="101"/>
  <c r="B708" i="101"/>
  <c r="B671" i="101"/>
  <c r="B660" i="101"/>
  <c r="B655" i="101"/>
  <c r="B644" i="101"/>
  <c r="B623" i="101"/>
  <c r="B612" i="101"/>
  <c r="B607" i="101"/>
  <c r="B596" i="101"/>
  <c r="B591" i="101"/>
  <c r="B580" i="101"/>
  <c r="B559" i="101"/>
  <c r="B548" i="101"/>
  <c r="B543" i="101"/>
  <c r="B532" i="101"/>
  <c r="B511" i="101"/>
  <c r="B500" i="101"/>
  <c r="B479" i="101"/>
  <c r="B468" i="101"/>
  <c r="B463" i="101"/>
  <c r="B452" i="101"/>
  <c r="B415" i="101"/>
  <c r="B404" i="101"/>
  <c r="B399" i="101"/>
  <c r="B388" i="101"/>
  <c r="B367" i="101"/>
  <c r="B356" i="101"/>
  <c r="B335" i="101"/>
  <c r="B207" i="101"/>
  <c r="B191" i="101"/>
  <c r="B175" i="101"/>
  <c r="B159" i="101"/>
  <c r="B143" i="101"/>
  <c r="B127" i="101"/>
  <c r="B111" i="101"/>
  <c r="B95" i="101"/>
  <c r="B79" i="101"/>
  <c r="B63" i="101"/>
  <c r="B47" i="101"/>
  <c r="B31" i="101"/>
  <c r="B15" i="101"/>
  <c r="B4" i="101"/>
  <c r="C959" i="101"/>
  <c r="C939" i="101"/>
  <c r="C907" i="101"/>
  <c r="C863" i="101"/>
  <c r="C831" i="101"/>
  <c r="C811" i="101"/>
  <c r="C779" i="101"/>
  <c r="C703" i="101"/>
  <c r="C683" i="101"/>
  <c r="C675" i="101"/>
  <c r="C659" i="101"/>
  <c r="C619" i="101"/>
  <c r="C587" i="101"/>
  <c r="C579" i="101"/>
  <c r="C563" i="101"/>
  <c r="C523" i="101"/>
  <c r="C491" i="101"/>
  <c r="C483" i="101"/>
  <c r="C467" i="101"/>
  <c r="C427" i="101"/>
  <c r="C419" i="101"/>
  <c r="C403" i="101"/>
  <c r="C363" i="101"/>
  <c r="C355" i="101"/>
  <c r="C331" i="101"/>
  <c r="C211" i="101"/>
  <c r="C203" i="101"/>
  <c r="C195" i="101"/>
  <c r="C147" i="101"/>
  <c r="C139" i="101"/>
  <c r="C131" i="101"/>
  <c r="C115" i="101"/>
  <c r="C96" i="101"/>
  <c r="C88" i="101"/>
  <c r="C4" i="101"/>
  <c r="B1000" i="101"/>
  <c r="B995" i="101"/>
  <c r="B984" i="101"/>
  <c r="B979" i="101"/>
  <c r="B968" i="101"/>
  <c r="B963" i="101"/>
  <c r="B952" i="101"/>
  <c r="B947" i="101"/>
  <c r="B936" i="101"/>
  <c r="B931" i="101"/>
  <c r="B920" i="101"/>
  <c r="B915" i="101"/>
  <c r="B904" i="101"/>
  <c r="B899" i="101"/>
  <c r="B888" i="101"/>
  <c r="B883" i="101"/>
  <c r="B872" i="101"/>
  <c r="B867" i="101"/>
  <c r="B856" i="101"/>
  <c r="B851" i="101"/>
  <c r="B840" i="101"/>
  <c r="B835" i="101"/>
  <c r="B824" i="101"/>
  <c r="B819" i="101"/>
  <c r="B808" i="101"/>
  <c r="B803" i="101"/>
  <c r="B792" i="101"/>
  <c r="B787" i="101"/>
  <c r="B776" i="101"/>
  <c r="B771" i="101"/>
  <c r="B760" i="101"/>
  <c r="B755" i="101"/>
  <c r="B744" i="101"/>
  <c r="B739" i="101"/>
  <c r="B728" i="101"/>
  <c r="B723" i="101"/>
  <c r="B712" i="101"/>
  <c r="B707" i="101"/>
  <c r="B696" i="101"/>
  <c r="B691" i="101"/>
  <c r="B680" i="101"/>
  <c r="B675" i="101"/>
  <c r="B664" i="101"/>
  <c r="B659" i="101"/>
  <c r="B648" i="101"/>
  <c r="B643" i="101"/>
  <c r="B632" i="101"/>
  <c r="B627" i="101"/>
  <c r="B616" i="101"/>
  <c r="B611" i="101"/>
  <c r="B600" i="101"/>
  <c r="B595" i="101"/>
  <c r="B584" i="101"/>
  <c r="B579" i="101"/>
  <c r="B568" i="101"/>
  <c r="B563" i="101"/>
  <c r="B552" i="101"/>
  <c r="B547" i="101"/>
  <c r="B536" i="101"/>
  <c r="B531" i="101"/>
  <c r="B520" i="101"/>
  <c r="B515" i="101"/>
  <c r="B504" i="101"/>
  <c r="B499" i="101"/>
  <c r="B488" i="101"/>
  <c r="B483" i="101"/>
  <c r="B472" i="101"/>
  <c r="B467" i="101"/>
  <c r="B456" i="101"/>
  <c r="B451" i="101"/>
  <c r="B440" i="101"/>
  <c r="B435" i="101"/>
  <c r="B424" i="101"/>
  <c r="B419" i="101"/>
  <c r="B408" i="101"/>
  <c r="B403" i="101"/>
  <c r="B392" i="101"/>
  <c r="B387" i="101"/>
  <c r="B376" i="101"/>
  <c r="B371" i="101"/>
  <c r="B360" i="101"/>
  <c r="B355" i="101"/>
  <c r="B344" i="101"/>
  <c r="B339" i="101"/>
  <c r="B328" i="101"/>
  <c r="B323" i="101"/>
  <c r="B312" i="101"/>
  <c r="B307" i="101"/>
  <c r="B296" i="101"/>
  <c r="B291" i="101"/>
  <c r="B280" i="101"/>
  <c r="B275" i="101"/>
  <c r="B264" i="101"/>
  <c r="B259" i="101"/>
  <c r="B248" i="101"/>
  <c r="B243" i="101"/>
  <c r="B232" i="101"/>
  <c r="B227" i="101"/>
  <c r="B216" i="101"/>
  <c r="B211" i="101"/>
  <c r="B200" i="101"/>
  <c r="B195" i="101"/>
  <c r="B184" i="101"/>
  <c r="B179" i="101"/>
  <c r="B168" i="101"/>
  <c r="B163" i="101"/>
  <c r="B152" i="101"/>
  <c r="B147" i="101"/>
  <c r="B136" i="101"/>
  <c r="B131" i="101"/>
  <c r="B120" i="101"/>
  <c r="B115" i="101"/>
  <c r="B104" i="101"/>
  <c r="B99" i="101"/>
  <c r="B88" i="101"/>
  <c r="B83" i="101"/>
  <c r="B72" i="101"/>
  <c r="B67" i="101"/>
  <c r="B56" i="101"/>
  <c r="B51" i="101"/>
  <c r="B40" i="101"/>
  <c r="B35" i="101"/>
  <c r="B24" i="101"/>
  <c r="B19" i="101"/>
  <c r="B8" i="101"/>
  <c r="B3" i="101"/>
  <c r="C983" i="101"/>
  <c r="C951" i="101"/>
  <c r="C919" i="101"/>
  <c r="C887" i="101"/>
  <c r="C855" i="101"/>
  <c r="C823" i="101"/>
  <c r="C791" i="101"/>
  <c r="C759" i="101"/>
  <c r="C727" i="101"/>
  <c r="C695" i="101"/>
  <c r="C95" i="101"/>
  <c r="C75" i="101"/>
  <c r="C31" i="101"/>
  <c r="C11" i="101"/>
  <c r="H950" i="101"/>
  <c r="H886" i="101"/>
  <c r="H854" i="101"/>
  <c r="H822" i="101"/>
  <c r="H726" i="101"/>
  <c r="H694" i="101"/>
  <c r="H566" i="101"/>
  <c r="H534" i="101"/>
  <c r="H502" i="101"/>
  <c r="E491" i="101"/>
  <c r="E427" i="101"/>
  <c r="E363" i="101"/>
  <c r="H310" i="101"/>
  <c r="E299" i="101"/>
  <c r="H246" i="101"/>
  <c r="E235" i="101"/>
  <c r="H182" i="101"/>
  <c r="E171" i="101"/>
  <c r="E107" i="101"/>
  <c r="E43" i="101"/>
  <c r="N161" i="101"/>
  <c r="M161" i="101"/>
  <c r="I161" i="101"/>
  <c r="J161" i="101" s="1"/>
  <c r="N153" i="101"/>
  <c r="M153" i="101"/>
  <c r="I153" i="101"/>
  <c r="J153" i="101" s="1"/>
  <c r="I137" i="101"/>
  <c r="J137" i="101" s="1"/>
  <c r="N129" i="101"/>
  <c r="M129" i="101"/>
  <c r="I129" i="101"/>
  <c r="J129" i="101" s="1"/>
  <c r="N121" i="101"/>
  <c r="N105" i="101"/>
  <c r="M105" i="101"/>
  <c r="I105" i="101"/>
  <c r="J105" i="101" s="1"/>
  <c r="M97" i="101"/>
  <c r="N89" i="101"/>
  <c r="M89" i="101"/>
  <c r="I89" i="101"/>
  <c r="J89" i="101" s="1"/>
  <c r="N73" i="101"/>
  <c r="M73" i="101"/>
  <c r="I73" i="101"/>
  <c r="J73" i="101" s="1"/>
  <c r="N65" i="101"/>
  <c r="M65" i="101"/>
  <c r="I65" i="101"/>
  <c r="J65" i="101" s="1"/>
  <c r="M49" i="101"/>
  <c r="N17" i="101"/>
  <c r="M17" i="101"/>
  <c r="C682" i="101"/>
  <c r="C678" i="101"/>
  <c r="C674" i="101"/>
  <c r="C670" i="101"/>
  <c r="C666" i="101"/>
  <c r="C662" i="101"/>
  <c r="C658" i="101"/>
  <c r="C654" i="101"/>
  <c r="C650" i="101"/>
  <c r="C646" i="101"/>
  <c r="C642" i="101"/>
  <c r="C638" i="101"/>
  <c r="C634" i="101"/>
  <c r="C630" i="101"/>
  <c r="C626" i="101"/>
  <c r="C622" i="101"/>
  <c r="C618" i="101"/>
  <c r="C614" i="101"/>
  <c r="C610" i="101"/>
  <c r="C606" i="101"/>
  <c r="C602" i="101"/>
  <c r="C598" i="101"/>
  <c r="C594" i="101"/>
  <c r="C590" i="101"/>
  <c r="C586" i="101"/>
  <c r="C582" i="101"/>
  <c r="C578" i="101"/>
  <c r="C574" i="101"/>
  <c r="C570" i="101"/>
  <c r="C566" i="101"/>
  <c r="C562" i="101"/>
  <c r="C558" i="101"/>
  <c r="C554" i="101"/>
  <c r="C550" i="101"/>
  <c r="C546" i="101"/>
  <c r="C542" i="101"/>
  <c r="C538" i="101"/>
  <c r="C534" i="101"/>
  <c r="C530" i="101"/>
  <c r="C526" i="101"/>
  <c r="C522" i="101"/>
  <c r="C518" i="101"/>
  <c r="C514" i="101"/>
  <c r="C510" i="101"/>
  <c r="C506" i="101"/>
  <c r="C502" i="101"/>
  <c r="C498" i="101"/>
  <c r="C494" i="101"/>
  <c r="C490" i="101"/>
  <c r="C486" i="101"/>
  <c r="C482" i="101"/>
  <c r="C478" i="101"/>
  <c r="C474" i="101"/>
  <c r="C470" i="101"/>
  <c r="C466" i="101"/>
  <c r="C462" i="101"/>
  <c r="C458" i="101"/>
  <c r="C454" i="101"/>
  <c r="C450" i="101"/>
  <c r="C446" i="101"/>
  <c r="C442" i="101"/>
  <c r="C438" i="101"/>
  <c r="C434" i="101"/>
  <c r="C430" i="101"/>
  <c r="C426" i="101"/>
  <c r="C422" i="101"/>
  <c r="C418" i="101"/>
  <c r="C414" i="101"/>
  <c r="C410" i="101"/>
  <c r="C406" i="101"/>
  <c r="C402" i="101"/>
  <c r="C398" i="101"/>
  <c r="C394" i="101"/>
  <c r="C390" i="101"/>
  <c r="C386" i="101"/>
  <c r="C382" i="101"/>
  <c r="C378" i="101"/>
  <c r="C374" i="101"/>
  <c r="C370" i="101"/>
  <c r="C366" i="101"/>
  <c r="C362" i="101"/>
  <c r="C358" i="101"/>
  <c r="C354" i="101"/>
  <c r="C350" i="101"/>
  <c r="C346" i="101"/>
  <c r="C342" i="101"/>
  <c r="C338" i="101"/>
  <c r="C334" i="101"/>
  <c r="C330" i="101"/>
  <c r="C326" i="101"/>
  <c r="C322" i="101"/>
  <c r="C318" i="101"/>
  <c r="C314" i="101"/>
  <c r="C310" i="101"/>
  <c r="C306" i="101"/>
  <c r="C302" i="101"/>
  <c r="C298" i="101"/>
  <c r="C294" i="101"/>
  <c r="C290" i="101"/>
  <c r="C286" i="101"/>
  <c r="C282" i="101"/>
  <c r="C278" i="101"/>
  <c r="C274" i="101"/>
  <c r="C270" i="101"/>
  <c r="C266" i="101"/>
  <c r="C262" i="101"/>
  <c r="C258" i="101"/>
  <c r="C254" i="101"/>
  <c r="C250" i="101"/>
  <c r="C246" i="101"/>
  <c r="C242" i="101"/>
  <c r="C238" i="101"/>
  <c r="C234" i="101"/>
  <c r="C230" i="101"/>
  <c r="C226" i="101"/>
  <c r="C222" i="101"/>
  <c r="C218" i="101"/>
  <c r="C214" i="101"/>
  <c r="C210" i="101"/>
  <c r="C206" i="101"/>
  <c r="C202" i="101"/>
  <c r="C198" i="101"/>
  <c r="C194" i="101"/>
  <c r="C190" i="101"/>
  <c r="C186" i="101"/>
  <c r="C182" i="101"/>
  <c r="G182" i="101"/>
  <c r="C178" i="101"/>
  <c r="C174" i="101"/>
  <c r="G174" i="101"/>
  <c r="C170" i="101"/>
  <c r="C166" i="101"/>
  <c r="G166" i="101"/>
  <c r="C162" i="101"/>
  <c r="G162" i="101"/>
  <c r="C158" i="101"/>
  <c r="G158" i="101"/>
  <c r="C154" i="101"/>
  <c r="G154" i="101"/>
  <c r="C150" i="101"/>
  <c r="G150" i="101"/>
  <c r="C146" i="101"/>
  <c r="G146" i="101"/>
  <c r="C142" i="101"/>
  <c r="G142" i="101"/>
  <c r="C138" i="101"/>
  <c r="G138" i="101"/>
  <c r="C134" i="101"/>
  <c r="G134" i="101"/>
  <c r="C130" i="101"/>
  <c r="G130" i="101"/>
  <c r="C126" i="101"/>
  <c r="G126" i="101"/>
  <c r="C122" i="101"/>
  <c r="G122" i="101"/>
  <c r="C118" i="101"/>
  <c r="G118" i="101"/>
  <c r="C114" i="101"/>
  <c r="G114" i="101"/>
  <c r="C110" i="101"/>
  <c r="G110" i="101"/>
  <c r="C106" i="101"/>
  <c r="G106" i="101"/>
  <c r="C102" i="101"/>
  <c r="G102" i="101"/>
  <c r="C98" i="101"/>
  <c r="G98" i="101"/>
  <c r="C94" i="101"/>
  <c r="G94" i="101"/>
  <c r="C90" i="101"/>
  <c r="G90" i="101"/>
  <c r="C86" i="101"/>
  <c r="G86" i="101"/>
  <c r="C82" i="101"/>
  <c r="G82" i="101"/>
  <c r="C78" i="101"/>
  <c r="G78" i="101"/>
  <c r="C74" i="101"/>
  <c r="G74" i="101"/>
  <c r="C70" i="101"/>
  <c r="G70" i="101"/>
  <c r="C66" i="101"/>
  <c r="G66" i="101"/>
  <c r="C62" i="101"/>
  <c r="G62" i="101"/>
  <c r="C58" i="101"/>
  <c r="G58" i="101"/>
  <c r="C54" i="101"/>
  <c r="G54" i="101"/>
  <c r="C50" i="101"/>
  <c r="G50" i="101"/>
  <c r="C46" i="101"/>
  <c r="G46" i="101"/>
  <c r="C42" i="101"/>
  <c r="G42" i="101"/>
  <c r="C38" i="101"/>
  <c r="G38" i="101"/>
  <c r="C34" i="101"/>
  <c r="G34" i="101"/>
  <c r="C30" i="101"/>
  <c r="G30" i="101"/>
  <c r="C26" i="101"/>
  <c r="G26" i="101"/>
  <c r="C22" i="101"/>
  <c r="G22" i="101"/>
  <c r="C18" i="101"/>
  <c r="G18" i="101"/>
  <c r="C14" i="101"/>
  <c r="G14" i="101"/>
  <c r="C10" i="101"/>
  <c r="G10" i="101"/>
  <c r="C6" i="101"/>
  <c r="G6" i="101"/>
  <c r="E990" i="101"/>
  <c r="H990" i="101" s="1"/>
  <c r="E974" i="101"/>
  <c r="E958" i="101"/>
  <c r="E942" i="101"/>
  <c r="H942" i="101" s="1"/>
  <c r="E926" i="101"/>
  <c r="E910" i="101"/>
  <c r="E894" i="101"/>
  <c r="E878" i="101"/>
  <c r="E862" i="101"/>
  <c r="H862" i="101" s="1"/>
  <c r="E846" i="101"/>
  <c r="E830" i="101"/>
  <c r="E814" i="101"/>
  <c r="H814" i="101" s="1"/>
  <c r="E798" i="101"/>
  <c r="H798" i="101" s="1"/>
  <c r="E782" i="101"/>
  <c r="H782" i="101" s="1"/>
  <c r="E766" i="101"/>
  <c r="H766" i="101" s="1"/>
  <c r="E750" i="101"/>
  <c r="H750" i="101" s="1"/>
  <c r="E734" i="101"/>
  <c r="E718" i="101"/>
  <c r="E702" i="101"/>
  <c r="E686" i="101"/>
  <c r="H686" i="101" s="1"/>
  <c r="E670" i="101"/>
  <c r="H670" i="101" s="1"/>
  <c r="E654" i="101"/>
  <c r="H654" i="101" s="1"/>
  <c r="E638" i="101"/>
  <c r="H638" i="101" s="1"/>
  <c r="E622" i="101"/>
  <c r="H622" i="101" s="1"/>
  <c r="E606" i="101"/>
  <c r="H606" i="101" s="1"/>
  <c r="E590" i="101"/>
  <c r="H590" i="101" s="1"/>
  <c r="E574" i="101"/>
  <c r="H574" i="101" s="1"/>
  <c r="E558" i="101"/>
  <c r="H558" i="101" s="1"/>
  <c r="E542" i="101"/>
  <c r="H542" i="101" s="1"/>
  <c r="E526" i="101"/>
  <c r="H526" i="101" s="1"/>
  <c r="E510" i="101"/>
  <c r="H510" i="101" s="1"/>
  <c r="E494" i="101"/>
  <c r="H494" i="101" s="1"/>
  <c r="E478" i="101"/>
  <c r="H478" i="101" s="1"/>
  <c r="E462" i="101"/>
  <c r="H462" i="101" s="1"/>
  <c r="E446" i="101"/>
  <c r="H446" i="101" s="1"/>
  <c r="E430" i="101"/>
  <c r="H430" i="101" s="1"/>
  <c r="E414" i="101"/>
  <c r="H414" i="101" s="1"/>
  <c r="E398" i="101"/>
  <c r="H398" i="101" s="1"/>
  <c r="E382" i="101"/>
  <c r="H382" i="101" s="1"/>
  <c r="E366" i="101"/>
  <c r="H366" i="101" s="1"/>
  <c r="E350" i="101"/>
  <c r="H350" i="101" s="1"/>
  <c r="E334" i="101"/>
  <c r="H334" i="101" s="1"/>
  <c r="E318" i="101"/>
  <c r="H318" i="101" s="1"/>
  <c r="E302" i="101"/>
  <c r="H302" i="101" s="1"/>
  <c r="E286" i="101"/>
  <c r="H286" i="101" s="1"/>
  <c r="E270" i="101"/>
  <c r="H270" i="101" s="1"/>
  <c r="E254" i="101"/>
  <c r="H254" i="101" s="1"/>
  <c r="E238" i="101"/>
  <c r="H238" i="101" s="1"/>
  <c r="E222" i="101"/>
  <c r="E206" i="101"/>
  <c r="E190" i="101"/>
  <c r="E174" i="101"/>
  <c r="H174" i="101" s="1"/>
  <c r="E158" i="101"/>
  <c r="H158" i="101" s="1"/>
  <c r="E142" i="101"/>
  <c r="H142" i="101" s="1"/>
  <c r="E126" i="101"/>
  <c r="H126" i="101" s="1"/>
  <c r="E110" i="101"/>
  <c r="H110" i="101" s="1"/>
  <c r="E94" i="101"/>
  <c r="H94" i="101" s="1"/>
  <c r="E78" i="101"/>
  <c r="H78" i="101" s="1"/>
  <c r="E62" i="101"/>
  <c r="H62" i="101" s="1"/>
  <c r="E46" i="101"/>
  <c r="H46" i="101" s="1"/>
  <c r="E30" i="101"/>
  <c r="H30" i="101" s="1"/>
  <c r="E14" i="101"/>
  <c r="H14" i="101" s="1"/>
  <c r="F994" i="101"/>
  <c r="F986" i="101"/>
  <c r="F978" i="101"/>
  <c r="F970" i="101"/>
  <c r="H970" i="101" s="1"/>
  <c r="F962" i="101"/>
  <c r="F954" i="101"/>
  <c r="H954" i="101" s="1"/>
  <c r="F946" i="101"/>
  <c r="F938" i="101"/>
  <c r="F930" i="101"/>
  <c r="F922" i="101"/>
  <c r="F914" i="101"/>
  <c r="F906" i="101"/>
  <c r="H906" i="101" s="1"/>
  <c r="F898" i="101"/>
  <c r="F890" i="101"/>
  <c r="H890" i="101" s="1"/>
  <c r="F882" i="101"/>
  <c r="F874" i="101"/>
  <c r="H874" i="101" s="1"/>
  <c r="F866" i="101"/>
  <c r="F858" i="101"/>
  <c r="H858" i="101" s="1"/>
  <c r="F850" i="101"/>
  <c r="F842" i="101"/>
  <c r="F834" i="101"/>
  <c r="F826" i="101"/>
  <c r="F818" i="101"/>
  <c r="F810" i="101"/>
  <c r="F802" i="101"/>
  <c r="F794" i="101"/>
  <c r="H794" i="101" s="1"/>
  <c r="F786" i="101"/>
  <c r="F778" i="101"/>
  <c r="H778" i="101" s="1"/>
  <c r="F770" i="101"/>
  <c r="F762" i="101"/>
  <c r="H762" i="101" s="1"/>
  <c r="F754" i="101"/>
  <c r="F746" i="101"/>
  <c r="H746" i="101" s="1"/>
  <c r="F738" i="101"/>
  <c r="F730" i="101"/>
  <c r="H730" i="101" s="1"/>
  <c r="F722" i="101"/>
  <c r="F714" i="101"/>
  <c r="F706" i="101"/>
  <c r="F698" i="101"/>
  <c r="F690" i="101"/>
  <c r="F682" i="101"/>
  <c r="H682" i="101" s="1"/>
  <c r="F674" i="101"/>
  <c r="F666" i="101"/>
  <c r="H666" i="101" s="1"/>
  <c r="F658" i="101"/>
  <c r="F650" i="101"/>
  <c r="H650" i="101" s="1"/>
  <c r="F642" i="101"/>
  <c r="F634" i="101"/>
  <c r="H634" i="101" s="1"/>
  <c r="F626" i="101"/>
  <c r="F618" i="101"/>
  <c r="H618" i="101" s="1"/>
  <c r="F610" i="101"/>
  <c r="F602" i="101"/>
  <c r="H602" i="101" s="1"/>
  <c r="F594" i="101"/>
  <c r="F586" i="101"/>
  <c r="H586" i="101" s="1"/>
  <c r="F578" i="101"/>
  <c r="F570" i="101"/>
  <c r="H570" i="101" s="1"/>
  <c r="F562" i="101"/>
  <c r="F554" i="101"/>
  <c r="H554" i="101" s="1"/>
  <c r="F546" i="101"/>
  <c r="F538" i="101"/>
  <c r="H538" i="101" s="1"/>
  <c r="F530" i="101"/>
  <c r="F522" i="101"/>
  <c r="H522" i="101" s="1"/>
  <c r="F514" i="101"/>
  <c r="F506" i="101"/>
  <c r="H506" i="101" s="1"/>
  <c r="F498" i="101"/>
  <c r="F490" i="101"/>
  <c r="H490" i="101" s="1"/>
  <c r="F482" i="101"/>
  <c r="F474" i="101"/>
  <c r="H474" i="101" s="1"/>
  <c r="F466" i="101"/>
  <c r="F458" i="101"/>
  <c r="H458" i="101" s="1"/>
  <c r="F450" i="101"/>
  <c r="F442" i="101"/>
  <c r="H442" i="101" s="1"/>
  <c r="F434" i="101"/>
  <c r="F426" i="101"/>
  <c r="H426" i="101" s="1"/>
  <c r="F418" i="101"/>
  <c r="F410" i="101"/>
  <c r="H410" i="101" s="1"/>
  <c r="F402" i="101"/>
  <c r="F394" i="101"/>
  <c r="H394" i="101" s="1"/>
  <c r="F386" i="101"/>
  <c r="F378" i="101"/>
  <c r="H378" i="101" s="1"/>
  <c r="F370" i="101"/>
  <c r="F362" i="101"/>
  <c r="H362" i="101" s="1"/>
  <c r="F354" i="101"/>
  <c r="F346" i="101"/>
  <c r="H346" i="101" s="1"/>
  <c r="F338" i="101"/>
  <c r="F330" i="101"/>
  <c r="H330" i="101" s="1"/>
  <c r="F322" i="101"/>
  <c r="F314" i="101"/>
  <c r="H314" i="101" s="1"/>
  <c r="F306" i="101"/>
  <c r="F298" i="101"/>
  <c r="H298" i="101" s="1"/>
  <c r="F290" i="101"/>
  <c r="F282" i="101"/>
  <c r="H282" i="101" s="1"/>
  <c r="F274" i="101"/>
  <c r="F266" i="101"/>
  <c r="H266" i="101" s="1"/>
  <c r="F258" i="101"/>
  <c r="F250" i="101"/>
  <c r="H250" i="101" s="1"/>
  <c r="F242" i="101"/>
  <c r="F234" i="101"/>
  <c r="H234" i="101" s="1"/>
  <c r="F162" i="101"/>
  <c r="F154" i="101"/>
  <c r="H154" i="101" s="1"/>
  <c r="F146" i="101"/>
  <c r="F138" i="101"/>
  <c r="H138" i="101" s="1"/>
  <c r="F130" i="101"/>
  <c r="F122" i="101"/>
  <c r="H122" i="101" s="1"/>
  <c r="F114" i="101"/>
  <c r="F106" i="101"/>
  <c r="H106" i="101" s="1"/>
  <c r="F98" i="101"/>
  <c r="F90" i="101"/>
  <c r="H90" i="101" s="1"/>
  <c r="F82" i="101"/>
  <c r="F74" i="101"/>
  <c r="H74" i="101" s="1"/>
  <c r="F66" i="101"/>
  <c r="F58" i="101"/>
  <c r="H58" i="101" s="1"/>
  <c r="F50" i="101"/>
  <c r="F42" i="101"/>
  <c r="H42" i="101" s="1"/>
  <c r="F34" i="101"/>
  <c r="F26" i="101"/>
  <c r="H26" i="101" s="1"/>
  <c r="F18" i="101"/>
  <c r="F10" i="101"/>
  <c r="H10" i="101" s="1"/>
  <c r="N2" i="101"/>
  <c r="M2" i="101"/>
  <c r="I2" i="101"/>
  <c r="J2" i="101" s="1"/>
  <c r="N193" i="101"/>
  <c r="M193" i="101"/>
  <c r="I193" i="101"/>
  <c r="J193" i="101" s="1"/>
  <c r="M185" i="101"/>
  <c r="B998" i="101"/>
  <c r="B994" i="101"/>
  <c r="B990" i="101"/>
  <c r="B986" i="101"/>
  <c r="B982" i="101"/>
  <c r="B978" i="101"/>
  <c r="B974" i="101"/>
  <c r="B970" i="101"/>
  <c r="B966" i="101"/>
  <c r="B962" i="101"/>
  <c r="B958" i="101"/>
  <c r="B954" i="101"/>
  <c r="B950" i="101"/>
  <c r="B946" i="101"/>
  <c r="B942" i="101"/>
  <c r="B938" i="101"/>
  <c r="B934" i="101"/>
  <c r="B930" i="101"/>
  <c r="B926" i="101"/>
  <c r="B922" i="101"/>
  <c r="B918" i="101"/>
  <c r="B914" i="101"/>
  <c r="B910" i="101"/>
  <c r="B906" i="101"/>
  <c r="B902" i="101"/>
  <c r="B898" i="101"/>
  <c r="B894" i="101"/>
  <c r="B890" i="101"/>
  <c r="B886" i="101"/>
  <c r="B882" i="101"/>
  <c r="B878" i="101"/>
  <c r="B874" i="101"/>
  <c r="B870" i="101"/>
  <c r="B866" i="101"/>
  <c r="B862" i="101"/>
  <c r="B858" i="101"/>
  <c r="B854" i="101"/>
  <c r="B850" i="101"/>
  <c r="B846" i="101"/>
  <c r="B842" i="101"/>
  <c r="B838" i="101"/>
  <c r="B834" i="101"/>
  <c r="B830" i="101"/>
  <c r="B826" i="101"/>
  <c r="B822" i="101"/>
  <c r="B818" i="101"/>
  <c r="B814" i="101"/>
  <c r="B810" i="101"/>
  <c r="B806" i="101"/>
  <c r="B802" i="101"/>
  <c r="B798" i="101"/>
  <c r="B794" i="101"/>
  <c r="B790" i="101"/>
  <c r="B786" i="101"/>
  <c r="B782" i="101"/>
  <c r="B778" i="101"/>
  <c r="B774" i="101"/>
  <c r="B770" i="101"/>
  <c r="B766" i="101"/>
  <c r="B762" i="101"/>
  <c r="B758" i="101"/>
  <c r="B754" i="101"/>
  <c r="B750" i="101"/>
  <c r="B746" i="101"/>
  <c r="B742" i="101"/>
  <c r="B738" i="101"/>
  <c r="B734" i="101"/>
  <c r="B730" i="101"/>
  <c r="B726" i="101"/>
  <c r="B722" i="101"/>
  <c r="B718" i="101"/>
  <c r="B714" i="101"/>
  <c r="B710" i="101"/>
  <c r="B706" i="101"/>
  <c r="B702" i="101"/>
  <c r="B698" i="101"/>
  <c r="B694" i="101"/>
  <c r="B690" i="101"/>
  <c r="B686" i="101"/>
  <c r="B682" i="101"/>
  <c r="B678" i="101"/>
  <c r="B674" i="101"/>
  <c r="B670" i="101"/>
  <c r="B666" i="101"/>
  <c r="B662" i="101"/>
  <c r="B658" i="101"/>
  <c r="B654" i="101"/>
  <c r="B650" i="101"/>
  <c r="B646" i="101"/>
  <c r="B642" i="101"/>
  <c r="B638" i="101"/>
  <c r="B634" i="101"/>
  <c r="B630" i="101"/>
  <c r="B626" i="101"/>
  <c r="B622" i="101"/>
  <c r="B618" i="101"/>
  <c r="B614" i="101"/>
  <c r="B610" i="101"/>
  <c r="B606" i="101"/>
  <c r="B602" i="101"/>
  <c r="B598" i="101"/>
  <c r="B594" i="101"/>
  <c r="B590" i="101"/>
  <c r="B586" i="101"/>
  <c r="B582" i="101"/>
  <c r="B578" i="101"/>
  <c r="B574" i="101"/>
  <c r="B570" i="101"/>
  <c r="B566" i="101"/>
  <c r="B562" i="101"/>
  <c r="B558" i="101"/>
  <c r="B554" i="101"/>
  <c r="B550" i="101"/>
  <c r="B546" i="101"/>
  <c r="B542" i="101"/>
  <c r="B538" i="101"/>
  <c r="B534" i="101"/>
  <c r="B530" i="101"/>
  <c r="B526" i="101"/>
  <c r="B522" i="101"/>
  <c r="B518" i="101"/>
  <c r="B514" i="101"/>
  <c r="B510" i="101"/>
  <c r="B506" i="101"/>
  <c r="B502" i="101"/>
  <c r="B498" i="101"/>
  <c r="B494" i="101"/>
  <c r="B490" i="101"/>
  <c r="B486" i="101"/>
  <c r="B482" i="101"/>
  <c r="B478" i="101"/>
  <c r="B474" i="101"/>
  <c r="B470" i="101"/>
  <c r="B466" i="101"/>
  <c r="B462" i="101"/>
  <c r="B458" i="101"/>
  <c r="B454" i="101"/>
  <c r="B450" i="101"/>
  <c r="B446" i="101"/>
  <c r="B442" i="101"/>
  <c r="B438" i="101"/>
  <c r="B434" i="101"/>
  <c r="B430" i="101"/>
  <c r="B426" i="101"/>
  <c r="B422" i="101"/>
  <c r="B418" i="101"/>
  <c r="B414" i="101"/>
  <c r="B410" i="101"/>
  <c r="B406" i="101"/>
  <c r="B402" i="101"/>
  <c r="B398" i="101"/>
  <c r="B394" i="101"/>
  <c r="B390" i="101"/>
  <c r="B386" i="101"/>
  <c r="B382" i="101"/>
  <c r="B378" i="101"/>
  <c r="B374" i="101"/>
  <c r="B370" i="101"/>
  <c r="B366" i="101"/>
  <c r="B362" i="101"/>
  <c r="B358" i="101"/>
  <c r="B354" i="101"/>
  <c r="B350" i="101"/>
  <c r="B346" i="101"/>
  <c r="B342" i="101"/>
  <c r="B338" i="101"/>
  <c r="B334" i="101"/>
  <c r="B330" i="101"/>
  <c r="B326" i="101"/>
  <c r="B322" i="101"/>
  <c r="B318" i="101"/>
  <c r="B314" i="101"/>
  <c r="B310" i="101"/>
  <c r="B306" i="101"/>
  <c r="B302" i="101"/>
  <c r="B298" i="101"/>
  <c r="B294" i="101"/>
  <c r="B290" i="101"/>
  <c r="B286" i="101"/>
  <c r="B282" i="101"/>
  <c r="B278" i="101"/>
  <c r="B274" i="101"/>
  <c r="B270" i="101"/>
  <c r="B266" i="101"/>
  <c r="B262" i="101"/>
  <c r="B258" i="101"/>
  <c r="B254" i="101"/>
  <c r="B250" i="101"/>
  <c r="B246" i="101"/>
  <c r="B242" i="101"/>
  <c r="B238" i="101"/>
  <c r="B234" i="101"/>
  <c r="B230" i="101"/>
  <c r="B226" i="101"/>
  <c r="B222" i="101"/>
  <c r="B218" i="101"/>
  <c r="B214" i="101"/>
  <c r="B210" i="101"/>
  <c r="B206" i="101"/>
  <c r="B202" i="101"/>
  <c r="B198" i="101"/>
  <c r="B194" i="101"/>
  <c r="B190" i="101"/>
  <c r="B186" i="101"/>
  <c r="B182" i="101"/>
  <c r="B178" i="101"/>
  <c r="B174" i="101"/>
  <c r="B170" i="101"/>
  <c r="B166" i="101"/>
  <c r="B162" i="101"/>
  <c r="B158" i="101"/>
  <c r="B154" i="101"/>
  <c r="B150" i="101"/>
  <c r="B146" i="101"/>
  <c r="B142" i="101"/>
  <c r="B138" i="101"/>
  <c r="B134" i="101"/>
  <c r="B130" i="101"/>
  <c r="B126" i="101"/>
  <c r="B122" i="101"/>
  <c r="B118" i="101"/>
  <c r="B114" i="101"/>
  <c r="B110" i="101"/>
  <c r="B106" i="101"/>
  <c r="B102" i="101"/>
  <c r="B98" i="101"/>
  <c r="B94" i="101"/>
  <c r="B90" i="101"/>
  <c r="B86" i="101"/>
  <c r="B82" i="101"/>
  <c r="B78" i="101"/>
  <c r="B74" i="101"/>
  <c r="B70" i="101"/>
  <c r="B66" i="101"/>
  <c r="B62" i="101"/>
  <c r="B58" i="101"/>
  <c r="B54" i="101"/>
  <c r="B50" i="101"/>
  <c r="B46" i="101"/>
  <c r="B42" i="101"/>
  <c r="B38" i="101"/>
  <c r="B34" i="101"/>
  <c r="B30" i="101"/>
  <c r="B26" i="101"/>
  <c r="B22" i="101"/>
  <c r="B18" i="101"/>
  <c r="B14" i="101"/>
  <c r="B10" i="101"/>
  <c r="B6" i="101"/>
  <c r="C990" i="101"/>
  <c r="C974" i="101"/>
  <c r="C958" i="101"/>
  <c r="C942" i="101"/>
  <c r="C926" i="101"/>
  <c r="C910" i="101"/>
  <c r="C894" i="101"/>
  <c r="C878" i="101"/>
  <c r="C862" i="101"/>
  <c r="C846" i="101"/>
  <c r="C830" i="101"/>
  <c r="C814" i="101"/>
  <c r="C798" i="101"/>
  <c r="C782" i="101"/>
  <c r="C766" i="101"/>
  <c r="C750" i="101"/>
  <c r="C734" i="101"/>
  <c r="C718" i="101"/>
  <c r="C702" i="101"/>
  <c r="C686" i="101"/>
  <c r="E994" i="101"/>
  <c r="H994" i="101" s="1"/>
  <c r="E978" i="101"/>
  <c r="H973" i="101"/>
  <c r="E962" i="101"/>
  <c r="E946" i="101"/>
  <c r="E930" i="101"/>
  <c r="H925" i="101"/>
  <c r="E914" i="101"/>
  <c r="E898" i="101"/>
  <c r="H898" i="101" s="1"/>
  <c r="E882" i="101"/>
  <c r="H877" i="101"/>
  <c r="E866" i="101"/>
  <c r="H861" i="101"/>
  <c r="E850" i="101"/>
  <c r="E834" i="101"/>
  <c r="E818" i="101"/>
  <c r="E802" i="101"/>
  <c r="H802" i="101" s="1"/>
  <c r="H797" i="101"/>
  <c r="E786" i="101"/>
  <c r="E770" i="101"/>
  <c r="H765" i="101"/>
  <c r="E754" i="101"/>
  <c r="H749" i="101"/>
  <c r="E738" i="101"/>
  <c r="H733" i="101"/>
  <c r="E722" i="101"/>
  <c r="E706" i="101"/>
  <c r="E690" i="101"/>
  <c r="E674" i="101"/>
  <c r="H674" i="101" s="1"/>
  <c r="H669" i="101"/>
  <c r="E658" i="101"/>
  <c r="E642" i="101"/>
  <c r="H637" i="101"/>
  <c r="E626" i="101"/>
  <c r="E610" i="101"/>
  <c r="E594" i="101"/>
  <c r="E578" i="101"/>
  <c r="H578" i="101" s="1"/>
  <c r="E562" i="101"/>
  <c r="E546" i="101"/>
  <c r="E530" i="101"/>
  <c r="E514" i="101"/>
  <c r="H514" i="101" s="1"/>
  <c r="E498" i="101"/>
  <c r="E482" i="101"/>
  <c r="H477" i="101"/>
  <c r="E466" i="101"/>
  <c r="E450" i="101"/>
  <c r="H445" i="101"/>
  <c r="E434" i="101"/>
  <c r="H429" i="101"/>
  <c r="E418" i="101"/>
  <c r="H413" i="101"/>
  <c r="E402" i="101"/>
  <c r="H397" i="101"/>
  <c r="E386" i="101"/>
  <c r="H381" i="101"/>
  <c r="E370" i="101"/>
  <c r="H365" i="101"/>
  <c r="E354" i="101"/>
  <c r="H349" i="101"/>
  <c r="E338" i="101"/>
  <c r="E322" i="101"/>
  <c r="H322" i="101" s="1"/>
  <c r="E306" i="101"/>
  <c r="E290" i="101"/>
  <c r="E274" i="101"/>
  <c r="E258" i="101"/>
  <c r="H258" i="101" s="1"/>
  <c r="E242" i="101"/>
  <c r="E226" i="101"/>
  <c r="E210" i="101"/>
  <c r="E194" i="101"/>
  <c r="E178" i="101"/>
  <c r="E162" i="101"/>
  <c r="E146" i="101"/>
  <c r="E130" i="101"/>
  <c r="H130" i="101" s="1"/>
  <c r="E114" i="101"/>
  <c r="E98" i="101"/>
  <c r="E82" i="101"/>
  <c r="E66" i="101"/>
  <c r="H66" i="101" s="1"/>
  <c r="E50" i="101"/>
  <c r="E34" i="101"/>
  <c r="E18" i="101"/>
  <c r="H165" i="101"/>
  <c r="H161" i="101"/>
  <c r="H153" i="101"/>
  <c r="H141" i="101"/>
  <c r="H117" i="101"/>
  <c r="H109" i="101"/>
  <c r="H105" i="101"/>
  <c r="H101" i="101"/>
  <c r="H89" i="101"/>
  <c r="H53" i="101"/>
  <c r="H41" i="101"/>
  <c r="H5" i="101"/>
  <c r="B2" i="101"/>
  <c r="H33" i="101" l="1"/>
  <c r="H65" i="101"/>
  <c r="H181" i="101"/>
  <c r="H269" i="101"/>
  <c r="H902" i="101"/>
  <c r="H734" i="101"/>
  <c r="H926" i="101"/>
  <c r="I41" i="101"/>
  <c r="J41" i="101" s="1"/>
  <c r="H171" i="101"/>
  <c r="H491" i="101"/>
  <c r="H354" i="101"/>
  <c r="H386" i="101"/>
  <c r="H418" i="101"/>
  <c r="H450" i="101"/>
  <c r="H69" i="101"/>
  <c r="H301" i="101"/>
  <c r="H317" i="101"/>
  <c r="H717" i="101"/>
  <c r="H845" i="101"/>
  <c r="H321" i="101"/>
  <c r="H407" i="101"/>
  <c r="H642" i="101"/>
  <c r="H866" i="101"/>
  <c r="H962" i="101"/>
  <c r="H34" i="101"/>
  <c r="H98" i="101"/>
  <c r="H162" i="101"/>
  <c r="H290" i="101"/>
  <c r="H546" i="101"/>
  <c r="H706" i="101"/>
  <c r="H834" i="101"/>
  <c r="I33" i="101"/>
  <c r="J33" i="101" s="1"/>
  <c r="I29" i="101"/>
  <c r="J29" i="101" s="1"/>
  <c r="H300" i="101"/>
  <c r="H356" i="101"/>
  <c r="H452" i="101"/>
  <c r="H520" i="101"/>
  <c r="H644" i="101"/>
  <c r="M33" i="101"/>
  <c r="M29" i="101"/>
  <c r="H27" i="101"/>
  <c r="H959" i="101"/>
  <c r="H44" i="101"/>
  <c r="H60" i="101"/>
  <c r="H252" i="101"/>
  <c r="H396" i="101"/>
  <c r="H13" i="101"/>
  <c r="H125" i="101"/>
  <c r="H918" i="101"/>
  <c r="H982" i="101"/>
  <c r="H549" i="101"/>
  <c r="H905" i="101"/>
  <c r="H901" i="101"/>
  <c r="H941" i="101"/>
  <c r="H461" i="101"/>
  <c r="H621" i="101"/>
  <c r="H685" i="101"/>
  <c r="H701" i="101"/>
  <c r="H813" i="101"/>
  <c r="H829" i="101"/>
  <c r="H851" i="101"/>
  <c r="H883" i="101"/>
  <c r="H915" i="101"/>
  <c r="N57" i="101"/>
  <c r="I85" i="101"/>
  <c r="J85" i="101" s="1"/>
  <c r="N117" i="101"/>
  <c r="M157" i="101"/>
  <c r="H985" i="101"/>
  <c r="H993" i="101"/>
  <c r="M125" i="101"/>
  <c r="H235" i="101"/>
  <c r="H363" i="101"/>
  <c r="H459" i="101"/>
  <c r="H287" i="101"/>
  <c r="H479" i="101"/>
  <c r="M41" i="101"/>
  <c r="H324" i="101"/>
  <c r="H672" i="101"/>
  <c r="I5" i="101"/>
  <c r="J5" i="101" s="1"/>
  <c r="I197" i="101"/>
  <c r="J197" i="101" s="1"/>
  <c r="N125" i="101"/>
  <c r="H312" i="101"/>
  <c r="H512" i="101"/>
  <c r="H457" i="101"/>
  <c r="H25" i="101"/>
  <c r="H49" i="101"/>
  <c r="H145" i="101"/>
  <c r="H54" i="101"/>
  <c r="H118" i="101"/>
  <c r="H127" i="101"/>
  <c r="H604" i="101"/>
  <c r="M5" i="101"/>
  <c r="I117" i="101"/>
  <c r="J117" i="101" s="1"/>
  <c r="M197" i="101"/>
  <c r="H399" i="101"/>
  <c r="I13" i="101"/>
  <c r="J13" i="101" s="1"/>
  <c r="H188" i="101"/>
  <c r="H444" i="101"/>
  <c r="H636" i="101"/>
  <c r="H61" i="101"/>
  <c r="H93" i="101"/>
  <c r="H129" i="101"/>
  <c r="H482" i="101"/>
  <c r="H610" i="101"/>
  <c r="H738" i="101"/>
  <c r="H770" i="101"/>
  <c r="H930" i="101"/>
  <c r="H403" i="101"/>
  <c r="H627" i="101"/>
  <c r="H695" i="101"/>
  <c r="H759" i="101"/>
  <c r="H911" i="101"/>
  <c r="N13" i="101"/>
  <c r="H698" i="101"/>
  <c r="H826" i="101"/>
  <c r="H986" i="101"/>
  <c r="H878" i="101"/>
  <c r="N97" i="101"/>
  <c r="I113" i="101"/>
  <c r="J113" i="101" s="1"/>
  <c r="H4" i="101"/>
  <c r="H440" i="101"/>
  <c r="H628" i="101"/>
  <c r="I69" i="101"/>
  <c r="J69" i="101" s="1"/>
  <c r="M85" i="101"/>
  <c r="I149" i="101"/>
  <c r="J149" i="101" s="1"/>
  <c r="H600" i="101"/>
  <c r="H660" i="101"/>
  <c r="H50" i="101"/>
  <c r="H114" i="101"/>
  <c r="M201" i="101"/>
  <c r="H702" i="101"/>
  <c r="H830" i="101"/>
  <c r="H894" i="101"/>
  <c r="H958" i="101"/>
  <c r="I57" i="101"/>
  <c r="J57" i="101" s="1"/>
  <c r="M113" i="101"/>
  <c r="N137" i="101"/>
  <c r="H427" i="101"/>
  <c r="H248" i="101"/>
  <c r="H316" i="101"/>
  <c r="H340" i="101"/>
  <c r="H400" i="101"/>
  <c r="M69" i="101"/>
  <c r="M149" i="101"/>
  <c r="H623" i="101"/>
  <c r="H391" i="101"/>
  <c r="I93" i="101"/>
  <c r="J93" i="101" s="1"/>
  <c r="H88" i="101"/>
  <c r="H144" i="101"/>
  <c r="H236" i="101"/>
  <c r="H260" i="101"/>
  <c r="H360" i="101"/>
  <c r="H412" i="101"/>
  <c r="H476" i="101"/>
  <c r="H560" i="101"/>
  <c r="H377" i="101"/>
  <c r="H969" i="101"/>
  <c r="H917" i="101"/>
  <c r="N185" i="101"/>
  <c r="I201" i="101"/>
  <c r="J201" i="101" s="1"/>
  <c r="H922" i="101"/>
  <c r="H64" i="101"/>
  <c r="H84" i="101"/>
  <c r="H504" i="101"/>
  <c r="N157" i="101"/>
  <c r="H357" i="101"/>
  <c r="H518" i="101"/>
  <c r="H242" i="101"/>
  <c r="H274" i="101"/>
  <c r="H306" i="101"/>
  <c r="H338" i="101"/>
  <c r="H370" i="101"/>
  <c r="H402" i="101"/>
  <c r="H434" i="101"/>
  <c r="H466" i="101"/>
  <c r="H498" i="101"/>
  <c r="H530" i="101"/>
  <c r="H562" i="101"/>
  <c r="H594" i="101"/>
  <c r="H626" i="101"/>
  <c r="H658" i="101"/>
  <c r="H690" i="101"/>
  <c r="H722" i="101"/>
  <c r="H754" i="101"/>
  <c r="H786" i="101"/>
  <c r="H818" i="101"/>
  <c r="H850" i="101"/>
  <c r="H882" i="101"/>
  <c r="H914" i="101"/>
  <c r="H946" i="101"/>
  <c r="H978" i="101"/>
  <c r="H714" i="101"/>
  <c r="H810" i="101"/>
  <c r="H842" i="101"/>
  <c r="H938" i="101"/>
  <c r="H718" i="101"/>
  <c r="H846" i="101"/>
  <c r="H910" i="101"/>
  <c r="H974" i="101"/>
  <c r="H451" i="101"/>
  <c r="H871" i="101"/>
  <c r="H935" i="101"/>
  <c r="H588" i="101"/>
  <c r="H612" i="101"/>
  <c r="H680" i="101"/>
  <c r="H639" i="101"/>
  <c r="H71" i="101"/>
  <c r="H79" i="101"/>
  <c r="H135" i="101"/>
  <c r="H143" i="101"/>
  <c r="H183" i="101"/>
  <c r="H428" i="101"/>
  <c r="H492" i="101"/>
  <c r="H417" i="101"/>
  <c r="H401" i="101"/>
  <c r="H945" i="101"/>
  <c r="H965" i="101"/>
  <c r="N9" i="101"/>
  <c r="M9" i="101"/>
  <c r="M25" i="101"/>
  <c r="I25" i="101"/>
  <c r="J25" i="101" s="1"/>
  <c r="I37" i="101"/>
  <c r="J37" i="101" s="1"/>
  <c r="N37" i="101"/>
  <c r="M37" i="101"/>
  <c r="I49" i="101"/>
  <c r="J49" i="101" s="1"/>
  <c r="N49" i="101"/>
  <c r="I81" i="101"/>
  <c r="J81" i="101" s="1"/>
  <c r="N81" i="101"/>
  <c r="M121" i="101"/>
  <c r="I121" i="101"/>
  <c r="J121" i="101" s="1"/>
  <c r="I141" i="101"/>
  <c r="J141" i="101" s="1"/>
  <c r="N141" i="101"/>
  <c r="I145" i="101"/>
  <c r="J145" i="101" s="1"/>
  <c r="N145" i="101"/>
  <c r="H107" i="101"/>
  <c r="H119" i="101"/>
  <c r="H151" i="101"/>
  <c r="H263" i="101"/>
  <c r="H271" i="101"/>
  <c r="H279" i="101"/>
  <c r="H535" i="101"/>
  <c r="H663" i="101"/>
  <c r="H819" i="101"/>
  <c r="N181" i="101"/>
  <c r="I181" i="101"/>
  <c r="J181" i="101" s="1"/>
  <c r="H591" i="101"/>
  <c r="H815" i="101"/>
  <c r="H341" i="101"/>
  <c r="D21" i="110"/>
  <c r="D25" i="110"/>
  <c r="D29" i="110"/>
  <c r="D18" i="110"/>
  <c r="D22" i="110"/>
  <c r="D26" i="110"/>
  <c r="D30" i="110"/>
  <c r="D19" i="110"/>
  <c r="D23" i="110"/>
  <c r="D27" i="110"/>
  <c r="D31" i="110"/>
  <c r="D20" i="110"/>
  <c r="D24" i="110"/>
  <c r="D28" i="110"/>
  <c r="D17" i="110"/>
  <c r="H68" i="101"/>
  <c r="H72" i="101"/>
  <c r="H80" i="101"/>
  <c r="H128" i="101"/>
  <c r="H136" i="101"/>
  <c r="H164" i="101"/>
  <c r="H244" i="101"/>
  <c r="H304" i="101"/>
  <c r="H344" i="101"/>
  <c r="H420" i="101"/>
  <c r="H436" i="101"/>
  <c r="H484" i="101"/>
  <c r="H500" i="101"/>
  <c r="H544" i="101"/>
  <c r="H552" i="101"/>
  <c r="H592" i="101"/>
  <c r="H632" i="101"/>
  <c r="H361" i="101"/>
  <c r="H497" i="101"/>
  <c r="H501" i="101"/>
  <c r="H561" i="101"/>
  <c r="H597" i="101"/>
  <c r="H609" i="101"/>
  <c r="H617" i="101"/>
  <c r="H629" i="101"/>
  <c r="H633" i="101"/>
  <c r="H649" i="101"/>
  <c r="H769" i="101"/>
  <c r="H801" i="101"/>
  <c r="H817" i="101"/>
  <c r="H865" i="101"/>
  <c r="H869" i="101"/>
  <c r="H881" i="101"/>
  <c r="H774" i="101"/>
  <c r="H977" i="101"/>
  <c r="H249" i="101"/>
  <c r="H261" i="101"/>
  <c r="H713" i="101"/>
  <c r="H465" i="101"/>
  <c r="H469" i="101"/>
  <c r="H485" i="101"/>
  <c r="H505" i="101"/>
  <c r="H517" i="101"/>
  <c r="H553" i="101"/>
  <c r="H581" i="101"/>
  <c r="H601" i="101"/>
  <c r="H645" i="101"/>
  <c r="H661" i="101"/>
  <c r="H705" i="101"/>
  <c r="H725" i="101"/>
  <c r="H745" i="101"/>
  <c r="H793" i="101"/>
  <c r="H809" i="101"/>
  <c r="H821" i="101"/>
  <c r="H825" i="101"/>
  <c r="H837" i="101"/>
  <c r="H857" i="101"/>
  <c r="H885" i="101"/>
  <c r="H889" i="101"/>
  <c r="H278" i="101"/>
  <c r="H358" i="101"/>
  <c r="H422" i="101"/>
  <c r="H582" i="101"/>
  <c r="H614" i="101"/>
  <c r="H710" i="101"/>
  <c r="H5" i="108"/>
  <c r="H191" i="101"/>
  <c r="H255" i="101"/>
  <c r="H371" i="101"/>
  <c r="H467" i="101"/>
  <c r="H595" i="101"/>
  <c r="H711" i="101"/>
  <c r="H775" i="101"/>
  <c r="H887" i="101"/>
  <c r="H352" i="101"/>
  <c r="H347" i="101"/>
  <c r="H267" i="101"/>
  <c r="H35" i="101"/>
  <c r="H239" i="101"/>
  <c r="H243" i="101"/>
  <c r="H323" i="101"/>
  <c r="H375" i="101"/>
  <c r="H383" i="101"/>
  <c r="H435" i="101"/>
  <c r="H515" i="101"/>
  <c r="H563" i="101"/>
  <c r="H599" i="101"/>
  <c r="H691" i="101"/>
  <c r="H723" i="101"/>
  <c r="H755" i="101"/>
  <c r="H787" i="101"/>
  <c r="H823" i="101"/>
  <c r="H967" i="101"/>
  <c r="H293" i="101"/>
  <c r="H86" i="101"/>
  <c r="H134" i="101"/>
  <c r="H933" i="101"/>
  <c r="H897" i="101"/>
  <c r="H929" i="101"/>
  <c r="H961" i="101"/>
  <c r="H2" i="101"/>
  <c r="H966" i="101"/>
  <c r="H785" i="101"/>
  <c r="H481" i="101"/>
  <c r="H513" i="101"/>
  <c r="H533" i="101"/>
  <c r="H545" i="101"/>
  <c r="H565" i="101"/>
  <c r="H577" i="101"/>
  <c r="H593" i="101"/>
  <c r="H613" i="101"/>
  <c r="H641" i="101"/>
  <c r="H673" i="101"/>
  <c r="H689" i="101"/>
  <c r="H737" i="101"/>
  <c r="H741" i="101"/>
  <c r="H753" i="101"/>
  <c r="H773" i="101"/>
  <c r="H789" i="101"/>
  <c r="H833" i="101"/>
  <c r="H853" i="101"/>
  <c r="H873" i="101"/>
  <c r="H390" i="101"/>
  <c r="H454" i="101"/>
  <c r="H646" i="101"/>
  <c r="H742" i="101"/>
  <c r="H12" i="101"/>
  <c r="H76" i="101"/>
  <c r="H92" i="101"/>
  <c r="H332" i="101"/>
  <c r="H348" i="101"/>
  <c r="H508" i="101"/>
  <c r="H620" i="101"/>
  <c r="H684" i="101"/>
  <c r="H692" i="101"/>
  <c r="H704" i="101"/>
  <c r="H712" i="101"/>
  <c r="H720" i="101"/>
  <c r="H728" i="101"/>
  <c r="H736" i="101"/>
  <c r="H740" i="101"/>
  <c r="H748" i="101"/>
  <c r="H756" i="101"/>
  <c r="H764" i="101"/>
  <c r="H772" i="101"/>
  <c r="H780" i="101"/>
  <c r="H788" i="101"/>
  <c r="H796" i="101"/>
  <c r="H808" i="101"/>
  <c r="H812" i="101"/>
  <c r="H824" i="101"/>
  <c r="H832" i="101"/>
  <c r="H840" i="101"/>
  <c r="H848" i="101"/>
  <c r="H852" i="101"/>
  <c r="H860" i="101"/>
  <c r="H868" i="101"/>
  <c r="H876" i="101"/>
  <c r="H884" i="101"/>
  <c r="H892" i="101"/>
  <c r="H900" i="101"/>
  <c r="H908" i="101"/>
  <c r="H916" i="101"/>
  <c r="H928" i="101"/>
  <c r="H936" i="101"/>
  <c r="H944" i="101"/>
  <c r="H952" i="101"/>
  <c r="H960" i="101"/>
  <c r="H968" i="101"/>
  <c r="H976" i="101"/>
  <c r="H984" i="101"/>
  <c r="H992" i="101"/>
  <c r="H1000" i="101"/>
  <c r="H19" i="101"/>
  <c r="H51" i="101"/>
  <c r="H115" i="101"/>
  <c r="H291" i="101"/>
  <c r="H339" i="101"/>
  <c r="H483" i="101"/>
  <c r="H531" i="101"/>
  <c r="H659" i="101"/>
  <c r="H983" i="101"/>
  <c r="H257" i="101"/>
  <c r="H289" i="101"/>
  <c r="H313" i="101"/>
  <c r="H353" i="101"/>
  <c r="H425" i="101"/>
  <c r="H453" i="101"/>
  <c r="H998" i="101"/>
  <c r="H937" i="101"/>
  <c r="H657" i="101"/>
  <c r="H262" i="101"/>
  <c r="H294" i="101"/>
  <c r="H342" i="101"/>
  <c r="H406" i="101"/>
  <c r="H486" i="101"/>
  <c r="H550" i="101"/>
  <c r="H11" i="101"/>
  <c r="H295" i="101"/>
  <c r="H303" i="101"/>
  <c r="H311" i="101"/>
  <c r="H487" i="101"/>
  <c r="H495" i="101"/>
  <c r="H503" i="101"/>
  <c r="H583" i="101"/>
  <c r="H963" i="101"/>
  <c r="H995" i="101"/>
  <c r="H197" i="101"/>
  <c r="H241" i="101"/>
  <c r="H281" i="101"/>
  <c r="H405" i="101"/>
  <c r="H193" i="101"/>
  <c r="H166" i="101"/>
  <c r="H921" i="101"/>
  <c r="H949" i="101"/>
  <c r="H953" i="101"/>
  <c r="H913" i="101"/>
  <c r="H473" i="101"/>
  <c r="H537" i="101"/>
  <c r="H569" i="101"/>
  <c r="H625" i="101"/>
  <c r="H665" i="101"/>
  <c r="H681" i="101"/>
  <c r="H693" i="101"/>
  <c r="H697" i="101"/>
  <c r="H709" i="101"/>
  <c r="H729" i="101"/>
  <c r="H757" i="101"/>
  <c r="H761" i="101"/>
  <c r="H777" i="101"/>
  <c r="H849" i="101"/>
  <c r="H489" i="101"/>
  <c r="H521" i="101"/>
  <c r="H806" i="101"/>
  <c r="H838" i="101"/>
  <c r="M47" i="101"/>
  <c r="N47" i="101"/>
  <c r="I47" i="101"/>
  <c r="J47" i="101" s="1"/>
  <c r="N87" i="101"/>
  <c r="M87" i="101"/>
  <c r="I87" i="101"/>
  <c r="J87" i="101" s="1"/>
  <c r="N99" i="101"/>
  <c r="M99" i="101"/>
  <c r="I99" i="101"/>
  <c r="J99" i="101" s="1"/>
  <c r="N131" i="101"/>
  <c r="M131" i="101"/>
  <c r="I131" i="101"/>
  <c r="J131" i="101" s="1"/>
  <c r="N36" i="101"/>
  <c r="M36" i="101"/>
  <c r="I36" i="101"/>
  <c r="J36" i="101" s="1"/>
  <c r="N108" i="101"/>
  <c r="M108" i="101"/>
  <c r="I108" i="101"/>
  <c r="J108" i="101" s="1"/>
  <c r="N168" i="101"/>
  <c r="M168" i="101"/>
  <c r="I168" i="101"/>
  <c r="J168" i="101" s="1"/>
  <c r="N71" i="101"/>
  <c r="M71" i="101"/>
  <c r="I71" i="101"/>
  <c r="J71" i="101" s="1"/>
  <c r="N83" i="101"/>
  <c r="M83" i="101"/>
  <c r="I83" i="101"/>
  <c r="J83" i="101" s="1"/>
  <c r="N135" i="101"/>
  <c r="M135" i="101"/>
  <c r="I135" i="101"/>
  <c r="J135" i="101" s="1"/>
  <c r="N147" i="101"/>
  <c r="M147" i="101"/>
  <c r="I147" i="101"/>
  <c r="J147" i="101" s="1"/>
  <c r="N183" i="101"/>
  <c r="M183" i="101"/>
  <c r="I183" i="101"/>
  <c r="J183" i="101" s="1"/>
  <c r="N16" i="101"/>
  <c r="M16" i="101"/>
  <c r="I16" i="101"/>
  <c r="J16" i="101" s="1"/>
  <c r="N104" i="101"/>
  <c r="M104" i="101"/>
  <c r="I104" i="101"/>
  <c r="J104" i="101" s="1"/>
  <c r="N6" i="101"/>
  <c r="M6" i="101"/>
  <c r="I6" i="101"/>
  <c r="J6" i="101" s="1"/>
  <c r="N14" i="101"/>
  <c r="M14" i="101"/>
  <c r="I14" i="101"/>
  <c r="J14" i="101" s="1"/>
  <c r="N22" i="101"/>
  <c r="M22" i="101"/>
  <c r="I22" i="101"/>
  <c r="J22" i="101" s="1"/>
  <c r="N30" i="101"/>
  <c r="M30" i="101"/>
  <c r="I30" i="101"/>
  <c r="J30" i="101" s="1"/>
  <c r="N38" i="101"/>
  <c r="M38" i="101"/>
  <c r="I38" i="101"/>
  <c r="J38" i="101" s="1"/>
  <c r="M46" i="101"/>
  <c r="N46" i="101"/>
  <c r="I46" i="101"/>
  <c r="J46" i="101" s="1"/>
  <c r="N54" i="101"/>
  <c r="M54" i="101"/>
  <c r="I54" i="101"/>
  <c r="J54" i="101" s="1"/>
  <c r="N62" i="101"/>
  <c r="M62" i="101"/>
  <c r="I62" i="101"/>
  <c r="J62" i="101" s="1"/>
  <c r="N70" i="101"/>
  <c r="M70" i="101"/>
  <c r="I70" i="101"/>
  <c r="J70" i="101" s="1"/>
  <c r="N78" i="101"/>
  <c r="M78" i="101"/>
  <c r="I78" i="101"/>
  <c r="J78" i="101" s="1"/>
  <c r="N86" i="101"/>
  <c r="M86" i="101"/>
  <c r="I86" i="101"/>
  <c r="J86" i="101" s="1"/>
  <c r="N94" i="101"/>
  <c r="M94" i="101"/>
  <c r="I94" i="101"/>
  <c r="J94" i="101" s="1"/>
  <c r="N102" i="101"/>
  <c r="M102" i="101"/>
  <c r="I102" i="101"/>
  <c r="J102" i="101" s="1"/>
  <c r="M110" i="101"/>
  <c r="N110" i="101"/>
  <c r="I110" i="101"/>
  <c r="J110" i="101" s="1"/>
  <c r="N118" i="101"/>
  <c r="M118" i="101"/>
  <c r="I118" i="101"/>
  <c r="J118" i="101" s="1"/>
  <c r="N126" i="101"/>
  <c r="M126" i="101"/>
  <c r="I126" i="101"/>
  <c r="J126" i="101" s="1"/>
  <c r="N134" i="101"/>
  <c r="M134" i="101"/>
  <c r="I134" i="101"/>
  <c r="J134" i="101" s="1"/>
  <c r="N142" i="101"/>
  <c r="M142" i="101"/>
  <c r="I142" i="101"/>
  <c r="J142" i="101" s="1"/>
  <c r="N150" i="101"/>
  <c r="M150" i="101"/>
  <c r="I150" i="101"/>
  <c r="J150" i="101" s="1"/>
  <c r="N158" i="101"/>
  <c r="M158" i="101"/>
  <c r="I158" i="101"/>
  <c r="J158" i="101" s="1"/>
  <c r="N166" i="101"/>
  <c r="M166" i="101"/>
  <c r="I166" i="101"/>
  <c r="J166" i="101" s="1"/>
  <c r="M174" i="101"/>
  <c r="N174" i="101"/>
  <c r="I174" i="101"/>
  <c r="J174" i="101" s="1"/>
  <c r="N182" i="101"/>
  <c r="M182" i="101"/>
  <c r="I182" i="101"/>
  <c r="J182" i="101" s="1"/>
  <c r="N127" i="101"/>
  <c r="M127" i="101"/>
  <c r="I127" i="101"/>
  <c r="J127" i="101" s="1"/>
  <c r="N151" i="101"/>
  <c r="M151" i="101"/>
  <c r="I151" i="101"/>
  <c r="J151" i="101" s="1"/>
  <c r="H359" i="101"/>
  <c r="H431" i="101"/>
  <c r="H567" i="101"/>
  <c r="H979" i="101"/>
  <c r="N12" i="101"/>
  <c r="M12" i="101"/>
  <c r="I12" i="101"/>
  <c r="J12" i="101" s="1"/>
  <c r="N76" i="101"/>
  <c r="M76" i="101"/>
  <c r="I76" i="101"/>
  <c r="J76" i="101" s="1"/>
  <c r="N92" i="101"/>
  <c r="M92" i="101"/>
  <c r="I92" i="101"/>
  <c r="J92" i="101" s="1"/>
  <c r="N100" i="101"/>
  <c r="M100" i="101"/>
  <c r="I100" i="101"/>
  <c r="J100" i="101" s="1"/>
  <c r="H176" i="101"/>
  <c r="H240" i="101"/>
  <c r="H292" i="101"/>
  <c r="H392" i="101"/>
  <c r="H496" i="101"/>
  <c r="H596" i="101"/>
  <c r="H664" i="101"/>
  <c r="H475" i="101"/>
  <c r="H331" i="101"/>
  <c r="N59" i="101"/>
  <c r="I59" i="101"/>
  <c r="J59" i="101" s="1"/>
  <c r="M59" i="101"/>
  <c r="H103" i="101"/>
  <c r="N123" i="101"/>
  <c r="M123" i="101"/>
  <c r="I123" i="101"/>
  <c r="J123" i="101" s="1"/>
  <c r="H167" i="101"/>
  <c r="H215" i="101"/>
  <c r="H631" i="101"/>
  <c r="H835" i="101"/>
  <c r="H867" i="101"/>
  <c r="H899" i="101"/>
  <c r="H931" i="101"/>
  <c r="H32" i="101"/>
  <c r="H40" i="101"/>
  <c r="H52" i="101"/>
  <c r="N88" i="101"/>
  <c r="M88" i="101"/>
  <c r="I88" i="101"/>
  <c r="J88" i="101" s="1"/>
  <c r="H120" i="101"/>
  <c r="N144" i="101"/>
  <c r="M144" i="101"/>
  <c r="I144" i="101"/>
  <c r="J144" i="101" s="1"/>
  <c r="N188" i="101"/>
  <c r="M188" i="101"/>
  <c r="I188" i="101"/>
  <c r="J188" i="101" s="1"/>
  <c r="H288" i="101"/>
  <c r="H296" i="101"/>
  <c r="H336" i="101"/>
  <c r="H388" i="101"/>
  <c r="H404" i="101"/>
  <c r="H472" i="101"/>
  <c r="H536" i="101"/>
  <c r="H576" i="101"/>
  <c r="H584" i="101"/>
  <c r="H624" i="101"/>
  <c r="N23" i="101"/>
  <c r="M23" i="101"/>
  <c r="I23" i="101"/>
  <c r="J23" i="101" s="1"/>
  <c r="N31" i="101"/>
  <c r="M31" i="101"/>
  <c r="I31" i="101"/>
  <c r="J31" i="101" s="1"/>
  <c r="N91" i="101"/>
  <c r="I91" i="101"/>
  <c r="J91" i="101" s="1"/>
  <c r="M91" i="101"/>
  <c r="N163" i="101"/>
  <c r="M163" i="101"/>
  <c r="I163" i="101"/>
  <c r="J163" i="101" s="1"/>
  <c r="M175" i="101"/>
  <c r="N175" i="101"/>
  <c r="I175" i="101"/>
  <c r="J175" i="101" s="1"/>
  <c r="N28" i="101"/>
  <c r="M28" i="101"/>
  <c r="I28" i="101"/>
  <c r="J28" i="101" s="1"/>
  <c r="N48" i="101"/>
  <c r="M48" i="101"/>
  <c r="I48" i="101"/>
  <c r="J48" i="101" s="1"/>
  <c r="N116" i="101"/>
  <c r="M116" i="101"/>
  <c r="I116" i="101"/>
  <c r="J116" i="101" s="1"/>
  <c r="N124" i="101"/>
  <c r="M124" i="101"/>
  <c r="I124" i="101"/>
  <c r="J124" i="101" s="1"/>
  <c r="N132" i="101"/>
  <c r="M132" i="101"/>
  <c r="I132" i="101"/>
  <c r="J132" i="101" s="1"/>
  <c r="N8" i="101"/>
  <c r="M8" i="101"/>
  <c r="I8" i="101"/>
  <c r="J8" i="101" s="1"/>
  <c r="N96" i="101"/>
  <c r="M96" i="101"/>
  <c r="I96" i="101"/>
  <c r="J96" i="101" s="1"/>
  <c r="N112" i="101"/>
  <c r="M112" i="101"/>
  <c r="I112" i="101"/>
  <c r="J112" i="101" s="1"/>
  <c r="N152" i="101"/>
  <c r="M152" i="101"/>
  <c r="I152" i="101"/>
  <c r="J152" i="101" s="1"/>
  <c r="H43" i="101"/>
  <c r="H299" i="101"/>
  <c r="N7" i="101"/>
  <c r="M7" i="101"/>
  <c r="I7" i="101"/>
  <c r="J7" i="101" s="1"/>
  <c r="H39" i="101"/>
  <c r="H47" i="101"/>
  <c r="H55" i="101"/>
  <c r="H63" i="101"/>
  <c r="H67" i="101"/>
  <c r="N107" i="101"/>
  <c r="M107" i="101"/>
  <c r="I107" i="101"/>
  <c r="J107" i="101" s="1"/>
  <c r="N139" i="101"/>
  <c r="M139" i="101"/>
  <c r="I139" i="101"/>
  <c r="J139" i="101" s="1"/>
  <c r="H175" i="101"/>
  <c r="N191" i="101"/>
  <c r="M191" i="101"/>
  <c r="I191" i="101"/>
  <c r="J191" i="101" s="1"/>
  <c r="H327" i="101"/>
  <c r="H335" i="101"/>
  <c r="H343" i="101"/>
  <c r="H351" i="101"/>
  <c r="H419" i="101"/>
  <c r="H551" i="101"/>
  <c r="H643" i="101"/>
  <c r="H679" i="101"/>
  <c r="H727" i="101"/>
  <c r="H791" i="101"/>
  <c r="H839" i="101"/>
  <c r="H903" i="101"/>
  <c r="N4" i="101"/>
  <c r="M4" i="101"/>
  <c r="I4" i="101"/>
  <c r="J4" i="101" s="1"/>
  <c r="H36" i="101"/>
  <c r="H48" i="101"/>
  <c r="N64" i="101"/>
  <c r="M64" i="101"/>
  <c r="I64" i="101"/>
  <c r="J64" i="101" s="1"/>
  <c r="H132" i="101"/>
  <c r="H140" i="101"/>
  <c r="H148" i="101"/>
  <c r="H156" i="101"/>
  <c r="H168" i="101"/>
  <c r="H232" i="101"/>
  <c r="H272" i="101"/>
  <c r="H276" i="101"/>
  <c r="H284" i="101"/>
  <c r="H376" i="101"/>
  <c r="H416" i="101"/>
  <c r="H424" i="101"/>
  <c r="H480" i="101"/>
  <c r="H488" i="101"/>
  <c r="H548" i="101"/>
  <c r="H556" i="101"/>
  <c r="H564" i="101"/>
  <c r="H572" i="101"/>
  <c r="H656" i="101"/>
  <c r="H155" i="101"/>
  <c r="H975" i="101"/>
  <c r="H395" i="101"/>
  <c r="H3" i="101"/>
  <c r="N19" i="101"/>
  <c r="M19" i="101"/>
  <c r="I19" i="101"/>
  <c r="J19" i="101" s="1"/>
  <c r="N51" i="101"/>
  <c r="M51" i="101"/>
  <c r="I51" i="101"/>
  <c r="J51" i="101" s="1"/>
  <c r="H95" i="101"/>
  <c r="N103" i="101"/>
  <c r="M103" i="101"/>
  <c r="I103" i="101"/>
  <c r="J103" i="101" s="1"/>
  <c r="N115" i="101"/>
  <c r="M115" i="101"/>
  <c r="I115" i="101"/>
  <c r="J115" i="101" s="1"/>
  <c r="N167" i="101"/>
  <c r="M167" i="101"/>
  <c r="I167" i="101"/>
  <c r="J167" i="101" s="1"/>
  <c r="N215" i="101"/>
  <c r="M215" i="101"/>
  <c r="I215" i="101"/>
  <c r="J215" i="101" s="1"/>
  <c r="H259" i="101"/>
  <c r="H307" i="101"/>
  <c r="H423" i="101"/>
  <c r="H455" i="101"/>
  <c r="H463" i="101"/>
  <c r="H471" i="101"/>
  <c r="H499" i="101"/>
  <c r="H579" i="101"/>
  <c r="H615" i="101"/>
  <c r="H707" i="101"/>
  <c r="H739" i="101"/>
  <c r="H771" i="101"/>
  <c r="H803" i="101"/>
  <c r="H999" i="101"/>
  <c r="H8" i="101"/>
  <c r="H16" i="101"/>
  <c r="H20" i="101"/>
  <c r="N44" i="101"/>
  <c r="M44" i="101"/>
  <c r="I44" i="101"/>
  <c r="J44" i="101" s="1"/>
  <c r="N52" i="101"/>
  <c r="M52" i="101"/>
  <c r="I52" i="101"/>
  <c r="J52" i="101" s="1"/>
  <c r="N60" i="101"/>
  <c r="M60" i="101"/>
  <c r="I60" i="101"/>
  <c r="J60" i="101" s="1"/>
  <c r="N68" i="101"/>
  <c r="M68" i="101"/>
  <c r="I68" i="101"/>
  <c r="J68" i="101" s="1"/>
  <c r="N72" i="101"/>
  <c r="M72" i="101"/>
  <c r="I72" i="101"/>
  <c r="J72" i="101" s="1"/>
  <c r="N80" i="101"/>
  <c r="M80" i="101"/>
  <c r="I80" i="101"/>
  <c r="J80" i="101" s="1"/>
  <c r="H96" i="101"/>
  <c r="H104" i="101"/>
  <c r="H112" i="101"/>
  <c r="N128" i="101"/>
  <c r="M128" i="101"/>
  <c r="I128" i="101"/>
  <c r="J128" i="101" s="1"/>
  <c r="N136" i="101"/>
  <c r="M136" i="101"/>
  <c r="I136" i="101"/>
  <c r="J136" i="101" s="1"/>
  <c r="H152" i="101"/>
  <c r="N164" i="101"/>
  <c r="M164" i="101"/>
  <c r="I164" i="101"/>
  <c r="J164" i="101" s="1"/>
  <c r="H280" i="101"/>
  <c r="H320" i="101"/>
  <c r="H328" i="101"/>
  <c r="H368" i="101"/>
  <c r="H380" i="101"/>
  <c r="H464" i="101"/>
  <c r="H528" i="101"/>
  <c r="H568" i="101"/>
  <c r="H608" i="101"/>
  <c r="H616" i="101"/>
  <c r="H676" i="101"/>
  <c r="H688" i="101"/>
  <c r="H696" i="101"/>
  <c r="H700" i="101"/>
  <c r="H708" i="101"/>
  <c r="H716" i="101"/>
  <c r="H724" i="101"/>
  <c r="H732" i="101"/>
  <c r="H744" i="101"/>
  <c r="H752" i="101"/>
  <c r="H760" i="101"/>
  <c r="H768" i="101"/>
  <c r="H776" i="101"/>
  <c r="H784" i="101"/>
  <c r="H792" i="101"/>
  <c r="H800" i="101"/>
  <c r="H804" i="101"/>
  <c r="H816" i="101"/>
  <c r="H820" i="101"/>
  <c r="H828" i="101"/>
  <c r="H836" i="101"/>
  <c r="H844" i="101"/>
  <c r="H856" i="101"/>
  <c r="H864" i="101"/>
  <c r="H872" i="101"/>
  <c r="H880" i="101"/>
  <c r="H888" i="101"/>
  <c r="H896" i="101"/>
  <c r="H904" i="101"/>
  <c r="H912" i="101"/>
  <c r="H920" i="101"/>
  <c r="H924" i="101"/>
  <c r="H932" i="101"/>
  <c r="H940" i="101"/>
  <c r="H948" i="101"/>
  <c r="H956" i="101"/>
  <c r="H964" i="101"/>
  <c r="H972" i="101"/>
  <c r="H980" i="101"/>
  <c r="H988" i="101"/>
  <c r="H996" i="101"/>
  <c r="H7" i="101"/>
  <c r="N11" i="101"/>
  <c r="M11" i="101"/>
  <c r="I11" i="101"/>
  <c r="J11" i="101" s="1"/>
  <c r="N75" i="101"/>
  <c r="M75" i="101"/>
  <c r="I75" i="101"/>
  <c r="J75" i="101" s="1"/>
  <c r="N119" i="101"/>
  <c r="M119" i="101"/>
  <c r="I119" i="101"/>
  <c r="J119" i="101" s="1"/>
  <c r="H247" i="101"/>
  <c r="H367" i="101"/>
  <c r="H439" i="101"/>
  <c r="H519" i="101"/>
  <c r="H947" i="101"/>
  <c r="N24" i="101"/>
  <c r="M24" i="101"/>
  <c r="I24" i="101"/>
  <c r="J24" i="101" s="1"/>
  <c r="H56" i="101"/>
  <c r="N84" i="101"/>
  <c r="M84" i="101"/>
  <c r="I84" i="101"/>
  <c r="J84" i="101" s="1"/>
  <c r="H308" i="101"/>
  <c r="H384" i="101"/>
  <c r="H432" i="101"/>
  <c r="H580" i="101"/>
  <c r="H15" i="101"/>
  <c r="N27" i="101"/>
  <c r="M27" i="101"/>
  <c r="I27" i="101"/>
  <c r="J27" i="101" s="1"/>
  <c r="N35" i="101"/>
  <c r="M35" i="101"/>
  <c r="I35" i="101"/>
  <c r="J35" i="101" s="1"/>
  <c r="N79" i="101"/>
  <c r="M79" i="101"/>
  <c r="I79" i="101"/>
  <c r="J79" i="101" s="1"/>
  <c r="H111" i="101"/>
  <c r="N143" i="101"/>
  <c r="M143" i="101"/>
  <c r="I143" i="101"/>
  <c r="J143" i="101" s="1"/>
  <c r="N171" i="101"/>
  <c r="M171" i="101"/>
  <c r="I171" i="101"/>
  <c r="J171" i="101" s="1"/>
  <c r="H18" i="101"/>
  <c r="H82" i="101"/>
  <c r="H146" i="101"/>
  <c r="N10" i="101"/>
  <c r="M10" i="101"/>
  <c r="I10" i="101"/>
  <c r="J10" i="101" s="1"/>
  <c r="N18" i="101"/>
  <c r="M18" i="101"/>
  <c r="I18" i="101"/>
  <c r="J18" i="101" s="1"/>
  <c r="N26" i="101"/>
  <c r="M26" i="101"/>
  <c r="I26" i="101"/>
  <c r="J26" i="101" s="1"/>
  <c r="N34" i="101"/>
  <c r="M34" i="101"/>
  <c r="I34" i="101"/>
  <c r="J34" i="101" s="1"/>
  <c r="N42" i="101"/>
  <c r="M42" i="101"/>
  <c r="I42" i="101"/>
  <c r="J42" i="101" s="1"/>
  <c r="N50" i="101"/>
  <c r="M50" i="101"/>
  <c r="I50" i="101"/>
  <c r="J50" i="101" s="1"/>
  <c r="N58" i="101"/>
  <c r="M58" i="101"/>
  <c r="I58" i="101"/>
  <c r="J58" i="101" s="1"/>
  <c r="N66" i="101"/>
  <c r="M66" i="101"/>
  <c r="I66" i="101"/>
  <c r="J66" i="101" s="1"/>
  <c r="N74" i="101"/>
  <c r="M74" i="101"/>
  <c r="I74" i="101"/>
  <c r="J74" i="101" s="1"/>
  <c r="N82" i="101"/>
  <c r="M82" i="101"/>
  <c r="I82" i="101"/>
  <c r="J82" i="101" s="1"/>
  <c r="N90" i="101"/>
  <c r="M90" i="101"/>
  <c r="I90" i="101"/>
  <c r="J90" i="101" s="1"/>
  <c r="N98" i="101"/>
  <c r="M98" i="101"/>
  <c r="I98" i="101"/>
  <c r="J98" i="101" s="1"/>
  <c r="N106" i="101"/>
  <c r="M106" i="101"/>
  <c r="I106" i="101"/>
  <c r="J106" i="101" s="1"/>
  <c r="N114" i="101"/>
  <c r="M114" i="101"/>
  <c r="I114" i="101"/>
  <c r="J114" i="101" s="1"/>
  <c r="N122" i="101"/>
  <c r="M122" i="101"/>
  <c r="I122" i="101"/>
  <c r="J122" i="101" s="1"/>
  <c r="N130" i="101"/>
  <c r="M130" i="101"/>
  <c r="I130" i="101"/>
  <c r="J130" i="101" s="1"/>
  <c r="N138" i="101"/>
  <c r="M138" i="101"/>
  <c r="I138" i="101"/>
  <c r="J138" i="101" s="1"/>
  <c r="N146" i="101"/>
  <c r="M146" i="101"/>
  <c r="I146" i="101"/>
  <c r="J146" i="101" s="1"/>
  <c r="N154" i="101"/>
  <c r="M154" i="101"/>
  <c r="I154" i="101"/>
  <c r="J154" i="101" s="1"/>
  <c r="N162" i="101"/>
  <c r="M162" i="101"/>
  <c r="I162" i="101"/>
  <c r="J162" i="101" s="1"/>
  <c r="H23" i="101"/>
  <c r="H31" i="101"/>
  <c r="N39" i="101"/>
  <c r="M39" i="101"/>
  <c r="I39" i="101"/>
  <c r="J39" i="101" s="1"/>
  <c r="N55" i="101"/>
  <c r="M55" i="101"/>
  <c r="I55" i="101"/>
  <c r="J55" i="101" s="1"/>
  <c r="N63" i="101"/>
  <c r="M63" i="101"/>
  <c r="I63" i="101"/>
  <c r="J63" i="101" s="1"/>
  <c r="N67" i="101"/>
  <c r="M67" i="101"/>
  <c r="I67" i="101"/>
  <c r="J67" i="101" s="1"/>
  <c r="H87" i="101"/>
  <c r="H99" i="101"/>
  <c r="H131" i="101"/>
  <c r="H163" i="101"/>
  <c r="H319" i="101"/>
  <c r="H387" i="101"/>
  <c r="H611" i="101"/>
  <c r="H743" i="101"/>
  <c r="H807" i="101"/>
  <c r="H855" i="101"/>
  <c r="H919" i="101"/>
  <c r="H24" i="101"/>
  <c r="H28" i="101"/>
  <c r="N56" i="101"/>
  <c r="M56" i="101"/>
  <c r="I56" i="101"/>
  <c r="J56" i="101" s="1"/>
  <c r="H100" i="101"/>
  <c r="H108" i="101"/>
  <c r="H116" i="101"/>
  <c r="H124" i="101"/>
  <c r="N140" i="101"/>
  <c r="M140" i="101"/>
  <c r="I140" i="101"/>
  <c r="J140" i="101" s="1"/>
  <c r="N148" i="101"/>
  <c r="M148" i="101"/>
  <c r="I148" i="101"/>
  <c r="J148" i="101" s="1"/>
  <c r="N156" i="101"/>
  <c r="M156" i="101"/>
  <c r="I156" i="101"/>
  <c r="J156" i="101" s="1"/>
  <c r="N176" i="101"/>
  <c r="M176" i="101"/>
  <c r="I176" i="101"/>
  <c r="J176" i="101" s="1"/>
  <c r="H256" i="101"/>
  <c r="H264" i="101"/>
  <c r="H364" i="101"/>
  <c r="H372" i="101"/>
  <c r="H408" i="101"/>
  <c r="H448" i="101"/>
  <c r="H456" i="101"/>
  <c r="H460" i="101"/>
  <c r="H468" i="101"/>
  <c r="H516" i="101"/>
  <c r="H524" i="101"/>
  <c r="H532" i="101"/>
  <c r="H540" i="101"/>
  <c r="H640" i="101"/>
  <c r="H648" i="101"/>
  <c r="H283" i="101"/>
  <c r="H607" i="101"/>
  <c r="H831" i="101"/>
  <c r="H991" i="101"/>
  <c r="N3" i="101"/>
  <c r="M3" i="101"/>
  <c r="I3" i="101"/>
  <c r="J3" i="101" s="1"/>
  <c r="N15" i="101"/>
  <c r="M15" i="101"/>
  <c r="I15" i="101"/>
  <c r="J15" i="101" s="1"/>
  <c r="N43" i="101"/>
  <c r="M43" i="101"/>
  <c r="I43" i="101"/>
  <c r="J43" i="101" s="1"/>
  <c r="H83" i="101"/>
  <c r="N95" i="101"/>
  <c r="M95" i="101"/>
  <c r="I95" i="101"/>
  <c r="J95" i="101" s="1"/>
  <c r="M111" i="101"/>
  <c r="N111" i="101"/>
  <c r="I111" i="101"/>
  <c r="J111" i="101" s="1"/>
  <c r="H147" i="101"/>
  <c r="N155" i="101"/>
  <c r="M155" i="101"/>
  <c r="I155" i="101"/>
  <c r="J155" i="101" s="1"/>
  <c r="H275" i="101"/>
  <c r="H355" i="101"/>
  <c r="H415" i="101"/>
  <c r="H447" i="101"/>
  <c r="H547" i="101"/>
  <c r="H647" i="101"/>
  <c r="H675" i="101"/>
  <c r="H951" i="101"/>
  <c r="N20" i="101"/>
  <c r="M20" i="101"/>
  <c r="I20" i="101"/>
  <c r="J20" i="101" s="1"/>
  <c r="N32" i="101"/>
  <c r="M32" i="101"/>
  <c r="I32" i="101"/>
  <c r="J32" i="101" s="1"/>
  <c r="N40" i="101"/>
  <c r="M40" i="101"/>
  <c r="I40" i="101"/>
  <c r="J40" i="101" s="1"/>
  <c r="N120" i="101"/>
  <c r="M120" i="101"/>
  <c r="I120" i="101"/>
  <c r="J120" i="101" s="1"/>
  <c r="H268" i="101"/>
  <c r="H652" i="101"/>
  <c r="H668" i="101"/>
  <c r="D32" i="110" l="1"/>
  <c r="D33" i="110" s="1"/>
  <c r="I5" i="108"/>
  <c r="J5" i="108" l="1"/>
  <c r="K5" i="108" l="1"/>
  <c r="L5" i="108" l="1"/>
  <c r="M5" i="108" l="1"/>
  <c r="N5" i="108" l="1"/>
  <c r="H6" i="87" l="1"/>
  <c r="D3" i="101"/>
  <c r="L3" i="101" s="1"/>
  <c r="D4" i="101"/>
  <c r="L4" i="101" s="1"/>
  <c r="D5" i="101"/>
  <c r="L5" i="101" s="1"/>
  <c r="D6" i="101"/>
  <c r="L6" i="101" s="1"/>
  <c r="D7" i="101"/>
  <c r="L7" i="101" s="1"/>
  <c r="D8" i="101"/>
  <c r="L8" i="101" s="1"/>
  <c r="D9" i="101"/>
  <c r="L9" i="101" s="1"/>
  <c r="D10" i="101"/>
  <c r="L10" i="101" s="1"/>
  <c r="D11" i="101"/>
  <c r="L11" i="101" s="1"/>
  <c r="D12" i="101"/>
  <c r="L12" i="101" s="1"/>
  <c r="D13" i="101"/>
  <c r="L13" i="101" s="1"/>
  <c r="D14" i="101"/>
  <c r="L14" i="101" s="1"/>
  <c r="D15" i="101"/>
  <c r="L15" i="101" s="1"/>
  <c r="D16" i="101"/>
  <c r="L16" i="101" s="1"/>
  <c r="D17" i="101"/>
  <c r="L17" i="101" s="1"/>
  <c r="D18" i="101"/>
  <c r="L18" i="101" s="1"/>
  <c r="D19" i="101"/>
  <c r="L19" i="101" s="1"/>
  <c r="D20" i="101"/>
  <c r="L20" i="101" s="1"/>
  <c r="D21" i="101"/>
  <c r="L21" i="101" s="1"/>
  <c r="D22" i="101"/>
  <c r="L22" i="101" s="1"/>
  <c r="D23" i="101"/>
  <c r="L23" i="101" s="1"/>
  <c r="D24" i="101"/>
  <c r="L24" i="101" s="1"/>
  <c r="D25" i="101"/>
  <c r="L25" i="101" s="1"/>
  <c r="D26" i="101"/>
  <c r="L26" i="101" s="1"/>
  <c r="D27" i="101"/>
  <c r="L27" i="101" s="1"/>
  <c r="D28" i="101"/>
  <c r="L28" i="101" s="1"/>
  <c r="D29" i="101"/>
  <c r="L29" i="101" s="1"/>
  <c r="D30" i="101"/>
  <c r="L30" i="101" s="1"/>
  <c r="D31" i="101"/>
  <c r="L31" i="101" s="1"/>
  <c r="D32" i="101"/>
  <c r="L32" i="101" s="1"/>
  <c r="D33" i="101"/>
  <c r="L33" i="101" s="1"/>
  <c r="D34" i="101"/>
  <c r="L34" i="101" s="1"/>
  <c r="D35" i="101"/>
  <c r="L35" i="101" s="1"/>
  <c r="D36" i="101"/>
  <c r="L36" i="101" s="1"/>
  <c r="D37" i="101"/>
  <c r="L37" i="101" s="1"/>
  <c r="D38" i="101"/>
  <c r="L38" i="101" s="1"/>
  <c r="D39" i="101"/>
  <c r="L39" i="101" s="1"/>
  <c r="D40" i="101"/>
  <c r="L40" i="101" s="1"/>
  <c r="D41" i="101"/>
  <c r="L41" i="101" s="1"/>
  <c r="D42" i="101"/>
  <c r="L42" i="101" s="1"/>
  <c r="D43" i="101"/>
  <c r="L43" i="101" s="1"/>
  <c r="D44" i="101"/>
  <c r="L44" i="101" s="1"/>
  <c r="D45" i="101"/>
  <c r="L45" i="101" s="1"/>
  <c r="D46" i="101"/>
  <c r="L46" i="101" s="1"/>
  <c r="D47" i="101"/>
  <c r="L47" i="101" s="1"/>
  <c r="D48" i="101"/>
  <c r="L48" i="101" s="1"/>
  <c r="D49" i="101"/>
  <c r="L49" i="101" s="1"/>
  <c r="D50" i="101"/>
  <c r="L50" i="101" s="1"/>
  <c r="D51" i="101"/>
  <c r="L51" i="101" s="1"/>
  <c r="D52" i="101"/>
  <c r="L52" i="101" s="1"/>
  <c r="D53" i="101"/>
  <c r="L53" i="101" s="1"/>
  <c r="D54" i="101"/>
  <c r="L54" i="101" s="1"/>
  <c r="D55" i="101"/>
  <c r="L55" i="101" s="1"/>
  <c r="D56" i="101"/>
  <c r="L56" i="101" s="1"/>
  <c r="D57" i="101"/>
  <c r="L57" i="101" s="1"/>
  <c r="D58" i="101"/>
  <c r="L58" i="101" s="1"/>
  <c r="D59" i="101"/>
  <c r="L59" i="101" s="1"/>
  <c r="D60" i="101"/>
  <c r="L60" i="101" s="1"/>
  <c r="D61" i="101"/>
  <c r="L61" i="101" s="1"/>
  <c r="D62" i="101"/>
  <c r="L62" i="101" s="1"/>
  <c r="D63" i="101"/>
  <c r="L63" i="101" s="1"/>
  <c r="D64" i="101"/>
  <c r="L64" i="101" s="1"/>
  <c r="D65" i="101"/>
  <c r="L65" i="101" s="1"/>
  <c r="D66" i="101"/>
  <c r="L66" i="101" s="1"/>
  <c r="D67" i="101"/>
  <c r="L67" i="101" s="1"/>
  <c r="D68" i="101"/>
  <c r="L68" i="101" s="1"/>
  <c r="D69" i="101"/>
  <c r="L69" i="101" s="1"/>
  <c r="D70" i="101"/>
  <c r="L70" i="101" s="1"/>
  <c r="D71" i="101"/>
  <c r="L71" i="101" s="1"/>
  <c r="D72" i="101"/>
  <c r="L72" i="101" s="1"/>
  <c r="D73" i="101"/>
  <c r="L73" i="101" s="1"/>
  <c r="D74" i="101"/>
  <c r="L74" i="101" s="1"/>
  <c r="D75" i="101"/>
  <c r="L75" i="101" s="1"/>
  <c r="D76" i="101"/>
  <c r="L76" i="101" s="1"/>
  <c r="D77" i="101"/>
  <c r="L77" i="101" s="1"/>
  <c r="D78" i="101"/>
  <c r="L78" i="101" s="1"/>
  <c r="D79" i="101"/>
  <c r="L79" i="101" s="1"/>
  <c r="D80" i="101"/>
  <c r="L80" i="101" s="1"/>
  <c r="D81" i="101"/>
  <c r="L81" i="101" s="1"/>
  <c r="D82" i="101"/>
  <c r="L82" i="101" s="1"/>
  <c r="D83" i="101"/>
  <c r="L83" i="101" s="1"/>
  <c r="D84" i="101"/>
  <c r="L84" i="101" s="1"/>
  <c r="D85" i="101"/>
  <c r="L85" i="101" s="1"/>
  <c r="D86" i="101"/>
  <c r="L86" i="101" s="1"/>
  <c r="D87" i="101"/>
  <c r="L87" i="101" s="1"/>
  <c r="D88" i="101"/>
  <c r="L88" i="101" s="1"/>
  <c r="D89" i="101"/>
  <c r="L89" i="101" s="1"/>
  <c r="D90" i="101"/>
  <c r="L90" i="101" s="1"/>
  <c r="D91" i="101"/>
  <c r="L91" i="101" s="1"/>
  <c r="D92" i="101"/>
  <c r="L92" i="101" s="1"/>
  <c r="D93" i="101"/>
  <c r="L93" i="101" s="1"/>
  <c r="D94" i="101"/>
  <c r="L94" i="101" s="1"/>
  <c r="D95" i="101"/>
  <c r="L95" i="101" s="1"/>
  <c r="D96" i="101"/>
  <c r="L96" i="101" s="1"/>
  <c r="D97" i="101"/>
  <c r="L97" i="101" s="1"/>
  <c r="D98" i="101"/>
  <c r="L98" i="101" s="1"/>
  <c r="D99" i="101"/>
  <c r="L99" i="101" s="1"/>
  <c r="D100" i="101"/>
  <c r="L100" i="101" s="1"/>
  <c r="D101" i="101"/>
  <c r="L101" i="101" s="1"/>
  <c r="D102" i="101"/>
  <c r="L102" i="101" s="1"/>
  <c r="D103" i="101"/>
  <c r="L103" i="101" s="1"/>
  <c r="D104" i="101"/>
  <c r="L104" i="101" s="1"/>
  <c r="D105" i="101"/>
  <c r="L105" i="101" s="1"/>
  <c r="D106" i="101"/>
  <c r="L106" i="101" s="1"/>
  <c r="D107" i="101"/>
  <c r="L107" i="101" s="1"/>
  <c r="D108" i="101"/>
  <c r="L108" i="101" s="1"/>
  <c r="D109" i="101"/>
  <c r="L109" i="101" s="1"/>
  <c r="D110" i="101"/>
  <c r="L110" i="101" s="1"/>
  <c r="D111" i="101"/>
  <c r="L111" i="101" s="1"/>
  <c r="D112" i="101"/>
  <c r="L112" i="101" s="1"/>
  <c r="D113" i="101"/>
  <c r="L113" i="101" s="1"/>
  <c r="D114" i="101"/>
  <c r="L114" i="101" s="1"/>
  <c r="D115" i="101"/>
  <c r="L115" i="101" s="1"/>
  <c r="D116" i="101"/>
  <c r="L116" i="101" s="1"/>
  <c r="D117" i="101"/>
  <c r="L117" i="101" s="1"/>
  <c r="D118" i="101"/>
  <c r="L118" i="101" s="1"/>
  <c r="D119" i="101"/>
  <c r="L119" i="101" s="1"/>
  <c r="D120" i="101"/>
  <c r="L120" i="101" s="1"/>
  <c r="D121" i="101"/>
  <c r="L121" i="101" s="1"/>
  <c r="D122" i="101"/>
  <c r="L122" i="101" s="1"/>
  <c r="D123" i="101"/>
  <c r="L123" i="101" s="1"/>
  <c r="D124" i="101"/>
  <c r="L124" i="101" s="1"/>
  <c r="D125" i="101"/>
  <c r="L125" i="101" s="1"/>
  <c r="D126" i="101"/>
  <c r="L126" i="101" s="1"/>
  <c r="D127" i="101"/>
  <c r="L127" i="101" s="1"/>
  <c r="D128" i="101"/>
  <c r="L128" i="101" s="1"/>
  <c r="D129" i="101"/>
  <c r="L129" i="101" s="1"/>
  <c r="D130" i="101"/>
  <c r="L130" i="101" s="1"/>
  <c r="D131" i="101"/>
  <c r="L131" i="101" s="1"/>
  <c r="D132" i="101"/>
  <c r="L132" i="101" s="1"/>
  <c r="D133" i="101"/>
  <c r="D134" i="101"/>
  <c r="L134" i="101" s="1"/>
  <c r="D135" i="101"/>
  <c r="L135" i="101" s="1"/>
  <c r="D136" i="101"/>
  <c r="L136" i="101" s="1"/>
  <c r="D137" i="101"/>
  <c r="L137" i="101" s="1"/>
  <c r="D138" i="101"/>
  <c r="L138" i="101" s="1"/>
  <c r="D139" i="101"/>
  <c r="L139" i="101" s="1"/>
  <c r="D140" i="101"/>
  <c r="L140" i="101" s="1"/>
  <c r="D141" i="101"/>
  <c r="L141" i="101" s="1"/>
  <c r="D142" i="101"/>
  <c r="L142" i="101" s="1"/>
  <c r="D143" i="101"/>
  <c r="L143" i="101" s="1"/>
  <c r="D144" i="101"/>
  <c r="L144" i="101" s="1"/>
  <c r="D145" i="101"/>
  <c r="L145" i="101" s="1"/>
  <c r="D146" i="101"/>
  <c r="L146" i="101" s="1"/>
  <c r="D147" i="101"/>
  <c r="L147" i="101" s="1"/>
  <c r="D148" i="101"/>
  <c r="L148" i="101" s="1"/>
  <c r="D149" i="101"/>
  <c r="L149" i="101" s="1"/>
  <c r="D150" i="101"/>
  <c r="L150" i="101" s="1"/>
  <c r="D151" i="101"/>
  <c r="L151" i="101" s="1"/>
  <c r="D152" i="101"/>
  <c r="L152" i="101" s="1"/>
  <c r="D153" i="101"/>
  <c r="L153" i="101" s="1"/>
  <c r="D154" i="101"/>
  <c r="L154" i="101" s="1"/>
  <c r="D155" i="101"/>
  <c r="L155" i="101" s="1"/>
  <c r="D156" i="101"/>
  <c r="L156" i="101" s="1"/>
  <c r="D157" i="101"/>
  <c r="L157" i="101" s="1"/>
  <c r="D158" i="101"/>
  <c r="L158" i="101" s="1"/>
  <c r="D159" i="101"/>
  <c r="D160" i="101"/>
  <c r="D161" i="101"/>
  <c r="L161" i="101" s="1"/>
  <c r="D162" i="101"/>
  <c r="L162" i="101" s="1"/>
  <c r="D163" i="101"/>
  <c r="L163" i="101" s="1"/>
  <c r="D164" i="101"/>
  <c r="L164" i="101" s="1"/>
  <c r="D165" i="101"/>
  <c r="L165" i="101" s="1"/>
  <c r="D166" i="101"/>
  <c r="L166" i="101" s="1"/>
  <c r="D167" i="101"/>
  <c r="L167" i="101" s="1"/>
  <c r="D168" i="101"/>
  <c r="L168" i="101" s="1"/>
  <c r="D169" i="101"/>
  <c r="D170" i="101"/>
  <c r="D171" i="101"/>
  <c r="L171" i="101" s="1"/>
  <c r="D172" i="101"/>
  <c r="D173" i="101"/>
  <c r="D174" i="101"/>
  <c r="L174" i="101" s="1"/>
  <c r="D175" i="101"/>
  <c r="L175" i="101" s="1"/>
  <c r="D176" i="101"/>
  <c r="L176" i="101" s="1"/>
  <c r="D177" i="101"/>
  <c r="D178" i="101"/>
  <c r="D179" i="101"/>
  <c r="D180" i="101"/>
  <c r="D181" i="101"/>
  <c r="L181" i="101" s="1"/>
  <c r="D182" i="101"/>
  <c r="L182" i="101" s="1"/>
  <c r="D183" i="101"/>
  <c r="L183" i="101" s="1"/>
  <c r="D184" i="101"/>
  <c r="D185" i="101"/>
  <c r="L185" i="101" s="1"/>
  <c r="D186" i="101"/>
  <c r="D187" i="101"/>
  <c r="D188" i="101"/>
  <c r="L188" i="101" s="1"/>
  <c r="D189" i="101"/>
  <c r="D190" i="101"/>
  <c r="D191" i="101"/>
  <c r="L191" i="101" s="1"/>
  <c r="D192" i="101"/>
  <c r="D193" i="101"/>
  <c r="L193" i="101" s="1"/>
  <c r="D194" i="101"/>
  <c r="D195" i="101"/>
  <c r="D196" i="101"/>
  <c r="D197" i="101"/>
  <c r="L197" i="101" s="1"/>
  <c r="D198" i="101"/>
  <c r="D199" i="101"/>
  <c r="D200" i="101"/>
  <c r="D201" i="101"/>
  <c r="L201" i="101" s="1"/>
  <c r="D202" i="101"/>
  <c r="D203" i="101"/>
  <c r="D204" i="101"/>
  <c r="D205" i="101"/>
  <c r="D206" i="101"/>
  <c r="D207" i="101"/>
  <c r="D208" i="101"/>
  <c r="D209" i="101"/>
  <c r="D210" i="101"/>
  <c r="D211" i="101"/>
  <c r="D212" i="101"/>
  <c r="D213" i="101"/>
  <c r="D214" i="101"/>
  <c r="D215" i="101"/>
  <c r="L215" i="101" s="1"/>
  <c r="D216" i="101"/>
  <c r="D217" i="101"/>
  <c r="D218" i="101"/>
  <c r="D219" i="101"/>
  <c r="D220" i="101"/>
  <c r="D221" i="101"/>
  <c r="D222" i="101"/>
  <c r="D223" i="101"/>
  <c r="D224" i="101"/>
  <c r="D225" i="101"/>
  <c r="D226" i="101"/>
  <c r="D227" i="101"/>
  <c r="D228" i="101"/>
  <c r="D229" i="101"/>
  <c r="D230" i="101"/>
  <c r="D231" i="101"/>
  <c r="D232" i="101"/>
  <c r="L232" i="101" s="1"/>
  <c r="D233" i="101"/>
  <c r="L233" i="101" s="1"/>
  <c r="D234" i="101"/>
  <c r="L234" i="101" s="1"/>
  <c r="D235" i="101"/>
  <c r="L235" i="101" s="1"/>
  <c r="D236" i="101"/>
  <c r="L236" i="101" s="1"/>
  <c r="D237" i="101"/>
  <c r="L237" i="101" s="1"/>
  <c r="D238" i="101"/>
  <c r="L238" i="101" s="1"/>
  <c r="D239" i="101"/>
  <c r="L239" i="101" s="1"/>
  <c r="D240" i="101"/>
  <c r="L240" i="101" s="1"/>
  <c r="D241" i="101"/>
  <c r="L241" i="101" s="1"/>
  <c r="D242" i="101"/>
  <c r="L242" i="101" s="1"/>
  <c r="D243" i="101"/>
  <c r="L243" i="101" s="1"/>
  <c r="D244" i="101"/>
  <c r="L244" i="101" s="1"/>
  <c r="D245" i="101"/>
  <c r="L245" i="101" s="1"/>
  <c r="D246" i="101"/>
  <c r="L246" i="101" s="1"/>
  <c r="D247" i="101"/>
  <c r="L247" i="101" s="1"/>
  <c r="D248" i="101"/>
  <c r="L248" i="101" s="1"/>
  <c r="D249" i="101"/>
  <c r="L249" i="101" s="1"/>
  <c r="D250" i="101"/>
  <c r="L250" i="101" s="1"/>
  <c r="D251" i="101"/>
  <c r="L251" i="101" s="1"/>
  <c r="D252" i="101"/>
  <c r="L252" i="101" s="1"/>
  <c r="D253" i="101"/>
  <c r="L253" i="101" s="1"/>
  <c r="D254" i="101"/>
  <c r="L254" i="101" s="1"/>
  <c r="D255" i="101"/>
  <c r="L255" i="101" s="1"/>
  <c r="D256" i="101"/>
  <c r="L256" i="101" s="1"/>
  <c r="D257" i="101"/>
  <c r="L257" i="101" s="1"/>
  <c r="D258" i="101"/>
  <c r="L258" i="101" s="1"/>
  <c r="D259" i="101"/>
  <c r="L259" i="101" s="1"/>
  <c r="D260" i="101"/>
  <c r="L260" i="101" s="1"/>
  <c r="D261" i="101"/>
  <c r="L261" i="101" s="1"/>
  <c r="D262" i="101"/>
  <c r="L262" i="101" s="1"/>
  <c r="D263" i="101"/>
  <c r="L263" i="101" s="1"/>
  <c r="D264" i="101"/>
  <c r="L264" i="101" s="1"/>
  <c r="D265" i="101"/>
  <c r="L265" i="101" s="1"/>
  <c r="D266" i="101"/>
  <c r="L266" i="101" s="1"/>
  <c r="D267" i="101"/>
  <c r="L267" i="101" s="1"/>
  <c r="D268" i="101"/>
  <c r="L268" i="101" s="1"/>
  <c r="D269" i="101"/>
  <c r="L269" i="101" s="1"/>
  <c r="D270" i="101"/>
  <c r="L270" i="101" s="1"/>
  <c r="D271" i="101"/>
  <c r="L271" i="101" s="1"/>
  <c r="D272" i="101"/>
  <c r="L272" i="101" s="1"/>
  <c r="D273" i="101"/>
  <c r="L273" i="101" s="1"/>
  <c r="D274" i="101"/>
  <c r="L274" i="101" s="1"/>
  <c r="D275" i="101"/>
  <c r="L275" i="101" s="1"/>
  <c r="D276" i="101"/>
  <c r="L276" i="101" s="1"/>
  <c r="D277" i="101"/>
  <c r="L277" i="101" s="1"/>
  <c r="D278" i="101"/>
  <c r="L278" i="101" s="1"/>
  <c r="D279" i="101"/>
  <c r="L279" i="101" s="1"/>
  <c r="D280" i="101"/>
  <c r="L280" i="101" s="1"/>
  <c r="D281" i="101"/>
  <c r="L281" i="101" s="1"/>
  <c r="D282" i="101"/>
  <c r="L282" i="101" s="1"/>
  <c r="D283" i="101"/>
  <c r="L283" i="101" s="1"/>
  <c r="D284" i="101"/>
  <c r="L284" i="101" s="1"/>
  <c r="D285" i="101"/>
  <c r="L285" i="101" s="1"/>
  <c r="D286" i="101"/>
  <c r="L286" i="101" s="1"/>
  <c r="D287" i="101"/>
  <c r="L287" i="101" s="1"/>
  <c r="D288" i="101"/>
  <c r="L288" i="101" s="1"/>
  <c r="D289" i="101"/>
  <c r="L289" i="101" s="1"/>
  <c r="D290" i="101"/>
  <c r="L290" i="101" s="1"/>
  <c r="D291" i="101"/>
  <c r="L291" i="101" s="1"/>
  <c r="D292" i="101"/>
  <c r="L292" i="101" s="1"/>
  <c r="D293" i="101"/>
  <c r="L293" i="101" s="1"/>
  <c r="D294" i="101"/>
  <c r="L294" i="101" s="1"/>
  <c r="D295" i="101"/>
  <c r="L295" i="101" s="1"/>
  <c r="D296" i="101"/>
  <c r="L296" i="101" s="1"/>
  <c r="D297" i="101"/>
  <c r="L297" i="101" s="1"/>
  <c r="D298" i="101"/>
  <c r="L298" i="101" s="1"/>
  <c r="D299" i="101"/>
  <c r="L299" i="101" s="1"/>
  <c r="D300" i="101"/>
  <c r="L300" i="101" s="1"/>
  <c r="D301" i="101"/>
  <c r="L301" i="101" s="1"/>
  <c r="D302" i="101"/>
  <c r="L302" i="101" s="1"/>
  <c r="D303" i="101"/>
  <c r="L303" i="101" s="1"/>
  <c r="D304" i="101"/>
  <c r="L304" i="101" s="1"/>
  <c r="D305" i="101"/>
  <c r="L305" i="101" s="1"/>
  <c r="D306" i="101"/>
  <c r="L306" i="101" s="1"/>
  <c r="D307" i="101"/>
  <c r="L307" i="101" s="1"/>
  <c r="D308" i="101"/>
  <c r="L308" i="101" s="1"/>
  <c r="D309" i="101"/>
  <c r="L309" i="101" s="1"/>
  <c r="D310" i="101"/>
  <c r="L310" i="101" s="1"/>
  <c r="D311" i="101"/>
  <c r="L311" i="101" s="1"/>
  <c r="D312" i="101"/>
  <c r="L312" i="101" s="1"/>
  <c r="D313" i="101"/>
  <c r="L313" i="101" s="1"/>
  <c r="D314" i="101"/>
  <c r="L314" i="101" s="1"/>
  <c r="D315" i="101"/>
  <c r="L315" i="101" s="1"/>
  <c r="D316" i="101"/>
  <c r="L316" i="101" s="1"/>
  <c r="D317" i="101"/>
  <c r="L317" i="101" s="1"/>
  <c r="D318" i="101"/>
  <c r="L318" i="101" s="1"/>
  <c r="D319" i="101"/>
  <c r="L319" i="101" s="1"/>
  <c r="D320" i="101"/>
  <c r="L320" i="101" s="1"/>
  <c r="D321" i="101"/>
  <c r="L321" i="101" s="1"/>
  <c r="D322" i="101"/>
  <c r="L322" i="101" s="1"/>
  <c r="D323" i="101"/>
  <c r="L323" i="101" s="1"/>
  <c r="D324" i="101"/>
  <c r="L324" i="101" s="1"/>
  <c r="D325" i="101"/>
  <c r="L325" i="101" s="1"/>
  <c r="D326" i="101"/>
  <c r="L326" i="101" s="1"/>
  <c r="D327" i="101"/>
  <c r="L327" i="101" s="1"/>
  <c r="D328" i="101"/>
  <c r="L328" i="101" s="1"/>
  <c r="D329" i="101"/>
  <c r="L329" i="101" s="1"/>
  <c r="D330" i="101"/>
  <c r="L330" i="101" s="1"/>
  <c r="D331" i="101"/>
  <c r="L331" i="101" s="1"/>
  <c r="D332" i="101"/>
  <c r="L332" i="101" s="1"/>
  <c r="D333" i="101"/>
  <c r="L333" i="101" s="1"/>
  <c r="D334" i="101"/>
  <c r="L334" i="101" s="1"/>
  <c r="D335" i="101"/>
  <c r="L335" i="101" s="1"/>
  <c r="D336" i="101"/>
  <c r="L336" i="101" s="1"/>
  <c r="D337" i="101"/>
  <c r="L337" i="101" s="1"/>
  <c r="D338" i="101"/>
  <c r="L338" i="101" s="1"/>
  <c r="D339" i="101"/>
  <c r="L339" i="101" s="1"/>
  <c r="D340" i="101"/>
  <c r="L340" i="101" s="1"/>
  <c r="D341" i="101"/>
  <c r="L341" i="101" s="1"/>
  <c r="D342" i="101"/>
  <c r="L342" i="101" s="1"/>
  <c r="D343" i="101"/>
  <c r="L343" i="101" s="1"/>
  <c r="D344" i="101"/>
  <c r="L344" i="101" s="1"/>
  <c r="D345" i="101"/>
  <c r="L345" i="101" s="1"/>
  <c r="D346" i="101"/>
  <c r="L346" i="101" s="1"/>
  <c r="D347" i="101"/>
  <c r="L347" i="101" s="1"/>
  <c r="D348" i="101"/>
  <c r="L348" i="101" s="1"/>
  <c r="D349" i="101"/>
  <c r="L349" i="101" s="1"/>
  <c r="D350" i="101"/>
  <c r="L350" i="101" s="1"/>
  <c r="D351" i="101"/>
  <c r="L351" i="101" s="1"/>
  <c r="D352" i="101"/>
  <c r="L352" i="101" s="1"/>
  <c r="D353" i="101"/>
  <c r="L353" i="101" s="1"/>
  <c r="D354" i="101"/>
  <c r="L354" i="101" s="1"/>
  <c r="D355" i="101"/>
  <c r="L355" i="101" s="1"/>
  <c r="D356" i="101"/>
  <c r="L356" i="101" s="1"/>
  <c r="D357" i="101"/>
  <c r="L357" i="101" s="1"/>
  <c r="D358" i="101"/>
  <c r="L358" i="101" s="1"/>
  <c r="D359" i="101"/>
  <c r="L359" i="101" s="1"/>
  <c r="D360" i="101"/>
  <c r="L360" i="101" s="1"/>
  <c r="D361" i="101"/>
  <c r="L361" i="101" s="1"/>
  <c r="D362" i="101"/>
  <c r="L362" i="101" s="1"/>
  <c r="D363" i="101"/>
  <c r="L363" i="101" s="1"/>
  <c r="D364" i="101"/>
  <c r="L364" i="101" s="1"/>
  <c r="D365" i="101"/>
  <c r="L365" i="101" s="1"/>
  <c r="D366" i="101"/>
  <c r="L366" i="101" s="1"/>
  <c r="D367" i="101"/>
  <c r="L367" i="101" s="1"/>
  <c r="D368" i="101"/>
  <c r="L368" i="101" s="1"/>
  <c r="D369" i="101"/>
  <c r="L369" i="101" s="1"/>
  <c r="D370" i="101"/>
  <c r="L370" i="101" s="1"/>
  <c r="D371" i="101"/>
  <c r="L371" i="101" s="1"/>
  <c r="D372" i="101"/>
  <c r="L372" i="101" s="1"/>
  <c r="D373" i="101"/>
  <c r="L373" i="101" s="1"/>
  <c r="D374" i="101"/>
  <c r="L374" i="101" s="1"/>
  <c r="D375" i="101"/>
  <c r="L375" i="101" s="1"/>
  <c r="D376" i="101"/>
  <c r="L376" i="101" s="1"/>
  <c r="D377" i="101"/>
  <c r="L377" i="101" s="1"/>
  <c r="D378" i="101"/>
  <c r="L378" i="101" s="1"/>
  <c r="D379" i="101"/>
  <c r="L379" i="101" s="1"/>
  <c r="D380" i="101"/>
  <c r="L380" i="101" s="1"/>
  <c r="D381" i="101"/>
  <c r="L381" i="101" s="1"/>
  <c r="D382" i="101"/>
  <c r="L382" i="101" s="1"/>
  <c r="D383" i="101"/>
  <c r="L383" i="101" s="1"/>
  <c r="D384" i="101"/>
  <c r="L384" i="101" s="1"/>
  <c r="D385" i="101"/>
  <c r="L385" i="101" s="1"/>
  <c r="D386" i="101"/>
  <c r="L386" i="101" s="1"/>
  <c r="D387" i="101"/>
  <c r="L387" i="101" s="1"/>
  <c r="D388" i="101"/>
  <c r="L388" i="101" s="1"/>
  <c r="D389" i="101"/>
  <c r="L389" i="101" s="1"/>
  <c r="D390" i="101"/>
  <c r="L390" i="101" s="1"/>
  <c r="D391" i="101"/>
  <c r="L391" i="101" s="1"/>
  <c r="D392" i="101"/>
  <c r="L392" i="101" s="1"/>
  <c r="D393" i="101"/>
  <c r="L393" i="101" s="1"/>
  <c r="D394" i="101"/>
  <c r="L394" i="101" s="1"/>
  <c r="D395" i="101"/>
  <c r="L395" i="101" s="1"/>
  <c r="D396" i="101"/>
  <c r="L396" i="101" s="1"/>
  <c r="D397" i="101"/>
  <c r="L397" i="101" s="1"/>
  <c r="D398" i="101"/>
  <c r="L398" i="101" s="1"/>
  <c r="D399" i="101"/>
  <c r="L399" i="101" s="1"/>
  <c r="D400" i="101"/>
  <c r="L400" i="101" s="1"/>
  <c r="D401" i="101"/>
  <c r="L401" i="101" s="1"/>
  <c r="D402" i="101"/>
  <c r="L402" i="101" s="1"/>
  <c r="D403" i="101"/>
  <c r="L403" i="101" s="1"/>
  <c r="D404" i="101"/>
  <c r="L404" i="101" s="1"/>
  <c r="D405" i="101"/>
  <c r="L405" i="101" s="1"/>
  <c r="D406" i="101"/>
  <c r="L406" i="101" s="1"/>
  <c r="D407" i="101"/>
  <c r="L407" i="101" s="1"/>
  <c r="D408" i="101"/>
  <c r="L408" i="101" s="1"/>
  <c r="D409" i="101"/>
  <c r="L409" i="101" s="1"/>
  <c r="D410" i="101"/>
  <c r="L410" i="101" s="1"/>
  <c r="D411" i="101"/>
  <c r="L411" i="101" s="1"/>
  <c r="D412" i="101"/>
  <c r="L412" i="101" s="1"/>
  <c r="D413" i="101"/>
  <c r="L413" i="101" s="1"/>
  <c r="D414" i="101"/>
  <c r="L414" i="101" s="1"/>
  <c r="D415" i="101"/>
  <c r="L415" i="101" s="1"/>
  <c r="D416" i="101"/>
  <c r="L416" i="101" s="1"/>
  <c r="D417" i="101"/>
  <c r="L417" i="101" s="1"/>
  <c r="D418" i="101"/>
  <c r="L418" i="101" s="1"/>
  <c r="D419" i="101"/>
  <c r="L419" i="101" s="1"/>
  <c r="D420" i="101"/>
  <c r="L420" i="101" s="1"/>
  <c r="D421" i="101"/>
  <c r="L421" i="101" s="1"/>
  <c r="D422" i="101"/>
  <c r="L422" i="101" s="1"/>
  <c r="D423" i="101"/>
  <c r="L423" i="101" s="1"/>
  <c r="D424" i="101"/>
  <c r="L424" i="101" s="1"/>
  <c r="D425" i="101"/>
  <c r="L425" i="101" s="1"/>
  <c r="D426" i="101"/>
  <c r="L426" i="101" s="1"/>
  <c r="D427" i="101"/>
  <c r="L427" i="101" s="1"/>
  <c r="D428" i="101"/>
  <c r="L428" i="101" s="1"/>
  <c r="D429" i="101"/>
  <c r="L429" i="101" s="1"/>
  <c r="D430" i="101"/>
  <c r="L430" i="101" s="1"/>
  <c r="D431" i="101"/>
  <c r="L431" i="101" s="1"/>
  <c r="D432" i="101"/>
  <c r="L432" i="101" s="1"/>
  <c r="D433" i="101"/>
  <c r="L433" i="101" s="1"/>
  <c r="D434" i="101"/>
  <c r="L434" i="101" s="1"/>
  <c r="D435" i="101"/>
  <c r="L435" i="101" s="1"/>
  <c r="D436" i="101"/>
  <c r="L436" i="101" s="1"/>
  <c r="D437" i="101"/>
  <c r="L437" i="101" s="1"/>
  <c r="D438" i="101"/>
  <c r="L438" i="101" s="1"/>
  <c r="D439" i="101"/>
  <c r="L439" i="101" s="1"/>
  <c r="D440" i="101"/>
  <c r="L440" i="101" s="1"/>
  <c r="D441" i="101"/>
  <c r="L441" i="101" s="1"/>
  <c r="D442" i="101"/>
  <c r="L442" i="101" s="1"/>
  <c r="D443" i="101"/>
  <c r="L443" i="101" s="1"/>
  <c r="D444" i="101"/>
  <c r="L444" i="101" s="1"/>
  <c r="D445" i="101"/>
  <c r="L445" i="101" s="1"/>
  <c r="D446" i="101"/>
  <c r="L446" i="101" s="1"/>
  <c r="D447" i="101"/>
  <c r="L447" i="101" s="1"/>
  <c r="D448" i="101"/>
  <c r="L448" i="101" s="1"/>
  <c r="D449" i="101"/>
  <c r="L449" i="101" s="1"/>
  <c r="D450" i="101"/>
  <c r="L450" i="101" s="1"/>
  <c r="D451" i="101"/>
  <c r="L451" i="101" s="1"/>
  <c r="D452" i="101"/>
  <c r="L452" i="101" s="1"/>
  <c r="D453" i="101"/>
  <c r="L453" i="101" s="1"/>
  <c r="D454" i="101"/>
  <c r="L454" i="101" s="1"/>
  <c r="D455" i="101"/>
  <c r="L455" i="101" s="1"/>
  <c r="D456" i="101"/>
  <c r="L456" i="101" s="1"/>
  <c r="D457" i="101"/>
  <c r="L457" i="101" s="1"/>
  <c r="D458" i="101"/>
  <c r="L458" i="101" s="1"/>
  <c r="D459" i="101"/>
  <c r="L459" i="101" s="1"/>
  <c r="D460" i="101"/>
  <c r="L460" i="101" s="1"/>
  <c r="D461" i="101"/>
  <c r="L461" i="101" s="1"/>
  <c r="D462" i="101"/>
  <c r="L462" i="101" s="1"/>
  <c r="D463" i="101"/>
  <c r="L463" i="101" s="1"/>
  <c r="D464" i="101"/>
  <c r="L464" i="101" s="1"/>
  <c r="D465" i="101"/>
  <c r="L465" i="101" s="1"/>
  <c r="D466" i="101"/>
  <c r="L466" i="101" s="1"/>
  <c r="D467" i="101"/>
  <c r="L467" i="101" s="1"/>
  <c r="D468" i="101"/>
  <c r="L468" i="101" s="1"/>
  <c r="D469" i="101"/>
  <c r="L469" i="101" s="1"/>
  <c r="D470" i="101"/>
  <c r="L470" i="101" s="1"/>
  <c r="D471" i="101"/>
  <c r="L471" i="101" s="1"/>
  <c r="D472" i="101"/>
  <c r="L472" i="101" s="1"/>
  <c r="D473" i="101"/>
  <c r="L473" i="101" s="1"/>
  <c r="D474" i="101"/>
  <c r="L474" i="101" s="1"/>
  <c r="D475" i="101"/>
  <c r="L475" i="101" s="1"/>
  <c r="D476" i="101"/>
  <c r="L476" i="101" s="1"/>
  <c r="D477" i="101"/>
  <c r="L477" i="101" s="1"/>
  <c r="D478" i="101"/>
  <c r="L478" i="101" s="1"/>
  <c r="D479" i="101"/>
  <c r="L479" i="101" s="1"/>
  <c r="D480" i="101"/>
  <c r="L480" i="101" s="1"/>
  <c r="D481" i="101"/>
  <c r="L481" i="101" s="1"/>
  <c r="D482" i="101"/>
  <c r="L482" i="101" s="1"/>
  <c r="D483" i="101"/>
  <c r="L483" i="101" s="1"/>
  <c r="D484" i="101"/>
  <c r="L484" i="101" s="1"/>
  <c r="D485" i="101"/>
  <c r="L485" i="101" s="1"/>
  <c r="D486" i="101"/>
  <c r="L486" i="101" s="1"/>
  <c r="D487" i="101"/>
  <c r="L487" i="101" s="1"/>
  <c r="D488" i="101"/>
  <c r="L488" i="101" s="1"/>
  <c r="D489" i="101"/>
  <c r="L489" i="101" s="1"/>
  <c r="D490" i="101"/>
  <c r="L490" i="101" s="1"/>
  <c r="D491" i="101"/>
  <c r="L491" i="101" s="1"/>
  <c r="D492" i="101"/>
  <c r="L492" i="101" s="1"/>
  <c r="D493" i="101"/>
  <c r="L493" i="101" s="1"/>
  <c r="D494" i="101"/>
  <c r="L494" i="101" s="1"/>
  <c r="D495" i="101"/>
  <c r="L495" i="101" s="1"/>
  <c r="D496" i="101"/>
  <c r="L496" i="101" s="1"/>
  <c r="D497" i="101"/>
  <c r="L497" i="101" s="1"/>
  <c r="D498" i="101"/>
  <c r="L498" i="101" s="1"/>
  <c r="D499" i="101"/>
  <c r="L499" i="101" s="1"/>
  <c r="D500" i="101"/>
  <c r="L500" i="101" s="1"/>
  <c r="D501" i="101"/>
  <c r="L501" i="101" s="1"/>
  <c r="D502" i="101"/>
  <c r="L502" i="101" s="1"/>
  <c r="D503" i="101"/>
  <c r="L503" i="101" s="1"/>
  <c r="D504" i="101"/>
  <c r="L504" i="101" s="1"/>
  <c r="D505" i="101"/>
  <c r="L505" i="101" s="1"/>
  <c r="D506" i="101"/>
  <c r="L506" i="101" s="1"/>
  <c r="D507" i="101"/>
  <c r="L507" i="101" s="1"/>
  <c r="D508" i="101"/>
  <c r="L508" i="101" s="1"/>
  <c r="D509" i="101"/>
  <c r="L509" i="101" s="1"/>
  <c r="D510" i="101"/>
  <c r="L510" i="101" s="1"/>
  <c r="D511" i="101"/>
  <c r="L511" i="101" s="1"/>
  <c r="D512" i="101"/>
  <c r="L512" i="101" s="1"/>
  <c r="D513" i="101"/>
  <c r="L513" i="101" s="1"/>
  <c r="D514" i="101"/>
  <c r="L514" i="101" s="1"/>
  <c r="D515" i="101"/>
  <c r="L515" i="101" s="1"/>
  <c r="D516" i="101"/>
  <c r="L516" i="101" s="1"/>
  <c r="D517" i="101"/>
  <c r="L517" i="101" s="1"/>
  <c r="D518" i="101"/>
  <c r="L518" i="101" s="1"/>
  <c r="D519" i="101"/>
  <c r="L519" i="101" s="1"/>
  <c r="D520" i="101"/>
  <c r="L520" i="101" s="1"/>
  <c r="D521" i="101"/>
  <c r="L521" i="101" s="1"/>
  <c r="D522" i="101"/>
  <c r="L522" i="101" s="1"/>
  <c r="D523" i="101"/>
  <c r="L523" i="101" s="1"/>
  <c r="D524" i="101"/>
  <c r="L524" i="101" s="1"/>
  <c r="D525" i="101"/>
  <c r="L525" i="101" s="1"/>
  <c r="D526" i="101"/>
  <c r="L526" i="101" s="1"/>
  <c r="D527" i="101"/>
  <c r="L527" i="101" s="1"/>
  <c r="D528" i="101"/>
  <c r="L528" i="101" s="1"/>
  <c r="D529" i="101"/>
  <c r="L529" i="101" s="1"/>
  <c r="D530" i="101"/>
  <c r="L530" i="101" s="1"/>
  <c r="D531" i="101"/>
  <c r="L531" i="101" s="1"/>
  <c r="D532" i="101"/>
  <c r="L532" i="101" s="1"/>
  <c r="D533" i="101"/>
  <c r="L533" i="101" s="1"/>
  <c r="D534" i="101"/>
  <c r="L534" i="101" s="1"/>
  <c r="D535" i="101"/>
  <c r="L535" i="101" s="1"/>
  <c r="D536" i="101"/>
  <c r="L536" i="101" s="1"/>
  <c r="D537" i="101"/>
  <c r="L537" i="101" s="1"/>
  <c r="D538" i="101"/>
  <c r="L538" i="101" s="1"/>
  <c r="D539" i="101"/>
  <c r="L539" i="101" s="1"/>
  <c r="D540" i="101"/>
  <c r="L540" i="101" s="1"/>
  <c r="D541" i="101"/>
  <c r="L541" i="101" s="1"/>
  <c r="D542" i="101"/>
  <c r="L542" i="101" s="1"/>
  <c r="D543" i="101"/>
  <c r="L543" i="101" s="1"/>
  <c r="D544" i="101"/>
  <c r="L544" i="101" s="1"/>
  <c r="D545" i="101"/>
  <c r="L545" i="101" s="1"/>
  <c r="D546" i="101"/>
  <c r="L546" i="101" s="1"/>
  <c r="D547" i="101"/>
  <c r="L547" i="101" s="1"/>
  <c r="D548" i="101"/>
  <c r="L548" i="101" s="1"/>
  <c r="D549" i="101"/>
  <c r="L549" i="101" s="1"/>
  <c r="D550" i="101"/>
  <c r="L550" i="101" s="1"/>
  <c r="D551" i="101"/>
  <c r="L551" i="101" s="1"/>
  <c r="D552" i="101"/>
  <c r="L552" i="101" s="1"/>
  <c r="D553" i="101"/>
  <c r="L553" i="101" s="1"/>
  <c r="D554" i="101"/>
  <c r="L554" i="101" s="1"/>
  <c r="D555" i="101"/>
  <c r="L555" i="101" s="1"/>
  <c r="D556" i="101"/>
  <c r="L556" i="101" s="1"/>
  <c r="D557" i="101"/>
  <c r="L557" i="101" s="1"/>
  <c r="D558" i="101"/>
  <c r="L558" i="101" s="1"/>
  <c r="D559" i="101"/>
  <c r="L559" i="101" s="1"/>
  <c r="D560" i="101"/>
  <c r="L560" i="101" s="1"/>
  <c r="D561" i="101"/>
  <c r="L561" i="101" s="1"/>
  <c r="D562" i="101"/>
  <c r="L562" i="101" s="1"/>
  <c r="D563" i="101"/>
  <c r="L563" i="101" s="1"/>
  <c r="D564" i="101"/>
  <c r="L564" i="101" s="1"/>
  <c r="D565" i="101"/>
  <c r="L565" i="101" s="1"/>
  <c r="D566" i="101"/>
  <c r="L566" i="101" s="1"/>
  <c r="D567" i="101"/>
  <c r="L567" i="101" s="1"/>
  <c r="D568" i="101"/>
  <c r="L568" i="101" s="1"/>
  <c r="D569" i="101"/>
  <c r="L569" i="101" s="1"/>
  <c r="D570" i="101"/>
  <c r="L570" i="101" s="1"/>
  <c r="D571" i="101"/>
  <c r="L571" i="101" s="1"/>
  <c r="D572" i="101"/>
  <c r="L572" i="101" s="1"/>
  <c r="D573" i="101"/>
  <c r="L573" i="101" s="1"/>
  <c r="D574" i="101"/>
  <c r="L574" i="101" s="1"/>
  <c r="D575" i="101"/>
  <c r="L575" i="101" s="1"/>
  <c r="D576" i="101"/>
  <c r="L576" i="101" s="1"/>
  <c r="D577" i="101"/>
  <c r="L577" i="101" s="1"/>
  <c r="D578" i="101"/>
  <c r="L578" i="101" s="1"/>
  <c r="D579" i="101"/>
  <c r="L579" i="101" s="1"/>
  <c r="D580" i="101"/>
  <c r="L580" i="101" s="1"/>
  <c r="D581" i="101"/>
  <c r="L581" i="101" s="1"/>
  <c r="D582" i="101"/>
  <c r="L582" i="101" s="1"/>
  <c r="D583" i="101"/>
  <c r="L583" i="101" s="1"/>
  <c r="D584" i="101"/>
  <c r="L584" i="101" s="1"/>
  <c r="D585" i="101"/>
  <c r="L585" i="101" s="1"/>
  <c r="D586" i="101"/>
  <c r="L586" i="101" s="1"/>
  <c r="D587" i="101"/>
  <c r="L587" i="101" s="1"/>
  <c r="D588" i="101"/>
  <c r="L588" i="101" s="1"/>
  <c r="D589" i="101"/>
  <c r="L589" i="101" s="1"/>
  <c r="D590" i="101"/>
  <c r="L590" i="101" s="1"/>
  <c r="D591" i="101"/>
  <c r="L591" i="101" s="1"/>
  <c r="D592" i="101"/>
  <c r="L592" i="101" s="1"/>
  <c r="D593" i="101"/>
  <c r="L593" i="101" s="1"/>
  <c r="D594" i="101"/>
  <c r="L594" i="101" s="1"/>
  <c r="D595" i="101"/>
  <c r="L595" i="101" s="1"/>
  <c r="D596" i="101"/>
  <c r="L596" i="101" s="1"/>
  <c r="D597" i="101"/>
  <c r="L597" i="101" s="1"/>
  <c r="D598" i="101"/>
  <c r="L598" i="101" s="1"/>
  <c r="D599" i="101"/>
  <c r="L599" i="101" s="1"/>
  <c r="D600" i="101"/>
  <c r="L600" i="101" s="1"/>
  <c r="D601" i="101"/>
  <c r="L601" i="101" s="1"/>
  <c r="D602" i="101"/>
  <c r="L602" i="101" s="1"/>
  <c r="D603" i="101"/>
  <c r="L603" i="101" s="1"/>
  <c r="D604" i="101"/>
  <c r="L604" i="101" s="1"/>
  <c r="D605" i="101"/>
  <c r="L605" i="101" s="1"/>
  <c r="D606" i="101"/>
  <c r="L606" i="101" s="1"/>
  <c r="D607" i="101"/>
  <c r="L607" i="101" s="1"/>
  <c r="D608" i="101"/>
  <c r="L608" i="101" s="1"/>
  <c r="D609" i="101"/>
  <c r="L609" i="101" s="1"/>
  <c r="D610" i="101"/>
  <c r="L610" i="101" s="1"/>
  <c r="D611" i="101"/>
  <c r="L611" i="101" s="1"/>
  <c r="D612" i="101"/>
  <c r="L612" i="101" s="1"/>
  <c r="D613" i="101"/>
  <c r="L613" i="101" s="1"/>
  <c r="D614" i="101"/>
  <c r="L614" i="101" s="1"/>
  <c r="D615" i="101"/>
  <c r="L615" i="101" s="1"/>
  <c r="D616" i="101"/>
  <c r="L616" i="101" s="1"/>
  <c r="D617" i="101"/>
  <c r="L617" i="101" s="1"/>
  <c r="D618" i="101"/>
  <c r="L618" i="101" s="1"/>
  <c r="D619" i="101"/>
  <c r="L619" i="101" s="1"/>
  <c r="D620" i="101"/>
  <c r="L620" i="101" s="1"/>
  <c r="D621" i="101"/>
  <c r="L621" i="101" s="1"/>
  <c r="D622" i="101"/>
  <c r="L622" i="101" s="1"/>
  <c r="D623" i="101"/>
  <c r="L623" i="101" s="1"/>
  <c r="D624" i="101"/>
  <c r="L624" i="101" s="1"/>
  <c r="D625" i="101"/>
  <c r="L625" i="101" s="1"/>
  <c r="D626" i="101"/>
  <c r="L626" i="101" s="1"/>
  <c r="D627" i="101"/>
  <c r="L627" i="101" s="1"/>
  <c r="D628" i="101"/>
  <c r="L628" i="101" s="1"/>
  <c r="D629" i="101"/>
  <c r="L629" i="101" s="1"/>
  <c r="D630" i="101"/>
  <c r="L630" i="101" s="1"/>
  <c r="D631" i="101"/>
  <c r="L631" i="101" s="1"/>
  <c r="D632" i="101"/>
  <c r="L632" i="101" s="1"/>
  <c r="D633" i="101"/>
  <c r="L633" i="101" s="1"/>
  <c r="D634" i="101"/>
  <c r="L634" i="101" s="1"/>
  <c r="D635" i="101"/>
  <c r="L635" i="101" s="1"/>
  <c r="D636" i="101"/>
  <c r="L636" i="101" s="1"/>
  <c r="D637" i="101"/>
  <c r="L637" i="101" s="1"/>
  <c r="D638" i="101"/>
  <c r="L638" i="101" s="1"/>
  <c r="D639" i="101"/>
  <c r="L639" i="101" s="1"/>
  <c r="D640" i="101"/>
  <c r="L640" i="101" s="1"/>
  <c r="D641" i="101"/>
  <c r="L641" i="101" s="1"/>
  <c r="D642" i="101"/>
  <c r="L642" i="101" s="1"/>
  <c r="D643" i="101"/>
  <c r="L643" i="101" s="1"/>
  <c r="D644" i="101"/>
  <c r="L644" i="101" s="1"/>
  <c r="D645" i="101"/>
  <c r="L645" i="101" s="1"/>
  <c r="D646" i="101"/>
  <c r="L646" i="101" s="1"/>
  <c r="D647" i="101"/>
  <c r="L647" i="101" s="1"/>
  <c r="D648" i="101"/>
  <c r="L648" i="101" s="1"/>
  <c r="D649" i="101"/>
  <c r="L649" i="101" s="1"/>
  <c r="D650" i="101"/>
  <c r="L650" i="101" s="1"/>
  <c r="D651" i="101"/>
  <c r="L651" i="101" s="1"/>
  <c r="D652" i="101"/>
  <c r="L652" i="101" s="1"/>
  <c r="D653" i="101"/>
  <c r="L653" i="101" s="1"/>
  <c r="D654" i="101"/>
  <c r="L654" i="101" s="1"/>
  <c r="D655" i="101"/>
  <c r="L655" i="101" s="1"/>
  <c r="D656" i="101"/>
  <c r="L656" i="101" s="1"/>
  <c r="D657" i="101"/>
  <c r="L657" i="101" s="1"/>
  <c r="D658" i="101"/>
  <c r="L658" i="101" s="1"/>
  <c r="D659" i="101"/>
  <c r="L659" i="101" s="1"/>
  <c r="D660" i="101"/>
  <c r="L660" i="101" s="1"/>
  <c r="D661" i="101"/>
  <c r="L661" i="101" s="1"/>
  <c r="D662" i="101"/>
  <c r="L662" i="101" s="1"/>
  <c r="D663" i="101"/>
  <c r="L663" i="101" s="1"/>
  <c r="D664" i="101"/>
  <c r="L664" i="101" s="1"/>
  <c r="D665" i="101"/>
  <c r="L665" i="101" s="1"/>
  <c r="D666" i="101"/>
  <c r="L666" i="101" s="1"/>
  <c r="D667" i="101"/>
  <c r="L667" i="101" s="1"/>
  <c r="D668" i="101"/>
  <c r="L668" i="101" s="1"/>
  <c r="D669" i="101"/>
  <c r="L669" i="101" s="1"/>
  <c r="D670" i="101"/>
  <c r="L670" i="101" s="1"/>
  <c r="D671" i="101"/>
  <c r="L671" i="101" s="1"/>
  <c r="D672" i="101"/>
  <c r="L672" i="101" s="1"/>
  <c r="D673" i="101"/>
  <c r="L673" i="101" s="1"/>
  <c r="D674" i="101"/>
  <c r="L674" i="101" s="1"/>
  <c r="D675" i="101"/>
  <c r="L675" i="101" s="1"/>
  <c r="D676" i="101"/>
  <c r="L676" i="101" s="1"/>
  <c r="D677" i="101"/>
  <c r="L677" i="101" s="1"/>
  <c r="D678" i="101"/>
  <c r="L678" i="101" s="1"/>
  <c r="D679" i="101"/>
  <c r="L679" i="101" s="1"/>
  <c r="D680" i="101"/>
  <c r="L680" i="101" s="1"/>
  <c r="D681" i="101"/>
  <c r="L681" i="101" s="1"/>
  <c r="D682" i="101"/>
  <c r="L682" i="101" s="1"/>
  <c r="D683" i="101"/>
  <c r="L683" i="101" s="1"/>
  <c r="D684" i="101"/>
  <c r="L684" i="101" s="1"/>
  <c r="D685" i="101"/>
  <c r="L685" i="101" s="1"/>
  <c r="D686" i="101"/>
  <c r="L686" i="101" s="1"/>
  <c r="D687" i="101"/>
  <c r="L687" i="101" s="1"/>
  <c r="D688" i="101"/>
  <c r="L688" i="101" s="1"/>
  <c r="D689" i="101"/>
  <c r="L689" i="101" s="1"/>
  <c r="D690" i="101"/>
  <c r="L690" i="101" s="1"/>
  <c r="D691" i="101"/>
  <c r="L691" i="101" s="1"/>
  <c r="D692" i="101"/>
  <c r="L692" i="101" s="1"/>
  <c r="D693" i="101"/>
  <c r="L693" i="101" s="1"/>
  <c r="D694" i="101"/>
  <c r="L694" i="101" s="1"/>
  <c r="D695" i="101"/>
  <c r="L695" i="101" s="1"/>
  <c r="D696" i="101"/>
  <c r="L696" i="101" s="1"/>
  <c r="D697" i="101"/>
  <c r="L697" i="101" s="1"/>
  <c r="D698" i="101"/>
  <c r="L698" i="101" s="1"/>
  <c r="D699" i="101"/>
  <c r="L699" i="101" s="1"/>
  <c r="D700" i="101"/>
  <c r="L700" i="101" s="1"/>
  <c r="D701" i="101"/>
  <c r="L701" i="101" s="1"/>
  <c r="D702" i="101"/>
  <c r="L702" i="101" s="1"/>
  <c r="D703" i="101"/>
  <c r="L703" i="101" s="1"/>
  <c r="D704" i="101"/>
  <c r="L704" i="101" s="1"/>
  <c r="D705" i="101"/>
  <c r="L705" i="101" s="1"/>
  <c r="D706" i="101"/>
  <c r="L706" i="101" s="1"/>
  <c r="D707" i="101"/>
  <c r="L707" i="101" s="1"/>
  <c r="D708" i="101"/>
  <c r="L708" i="101" s="1"/>
  <c r="D709" i="101"/>
  <c r="L709" i="101" s="1"/>
  <c r="D710" i="101"/>
  <c r="L710" i="101" s="1"/>
  <c r="D711" i="101"/>
  <c r="L711" i="101" s="1"/>
  <c r="D712" i="101"/>
  <c r="L712" i="101" s="1"/>
  <c r="D713" i="101"/>
  <c r="L713" i="101" s="1"/>
  <c r="D714" i="101"/>
  <c r="L714" i="101" s="1"/>
  <c r="D715" i="101"/>
  <c r="L715" i="101" s="1"/>
  <c r="D716" i="101"/>
  <c r="L716" i="101" s="1"/>
  <c r="D717" i="101"/>
  <c r="L717" i="101" s="1"/>
  <c r="D718" i="101"/>
  <c r="L718" i="101" s="1"/>
  <c r="D719" i="101"/>
  <c r="L719" i="101" s="1"/>
  <c r="D720" i="101"/>
  <c r="L720" i="101" s="1"/>
  <c r="D721" i="101"/>
  <c r="L721" i="101" s="1"/>
  <c r="D722" i="101"/>
  <c r="L722" i="101" s="1"/>
  <c r="D723" i="101"/>
  <c r="L723" i="101" s="1"/>
  <c r="D724" i="101"/>
  <c r="L724" i="101" s="1"/>
  <c r="D725" i="101"/>
  <c r="L725" i="101" s="1"/>
  <c r="D726" i="101"/>
  <c r="L726" i="101" s="1"/>
  <c r="D727" i="101"/>
  <c r="L727" i="101" s="1"/>
  <c r="D728" i="101"/>
  <c r="L728" i="101" s="1"/>
  <c r="D729" i="101"/>
  <c r="L729" i="101" s="1"/>
  <c r="D730" i="101"/>
  <c r="L730" i="101" s="1"/>
  <c r="D731" i="101"/>
  <c r="L731" i="101" s="1"/>
  <c r="D732" i="101"/>
  <c r="L732" i="101" s="1"/>
  <c r="D733" i="101"/>
  <c r="L733" i="101" s="1"/>
  <c r="D734" i="101"/>
  <c r="L734" i="101" s="1"/>
  <c r="D735" i="101"/>
  <c r="L735" i="101" s="1"/>
  <c r="D736" i="101"/>
  <c r="L736" i="101" s="1"/>
  <c r="D737" i="101"/>
  <c r="L737" i="101" s="1"/>
  <c r="D738" i="101"/>
  <c r="L738" i="101" s="1"/>
  <c r="D739" i="101"/>
  <c r="L739" i="101" s="1"/>
  <c r="D740" i="101"/>
  <c r="L740" i="101" s="1"/>
  <c r="D741" i="101"/>
  <c r="L741" i="101" s="1"/>
  <c r="D742" i="101"/>
  <c r="L742" i="101" s="1"/>
  <c r="D743" i="101"/>
  <c r="L743" i="101" s="1"/>
  <c r="D744" i="101"/>
  <c r="L744" i="101" s="1"/>
  <c r="D745" i="101"/>
  <c r="L745" i="101" s="1"/>
  <c r="D746" i="101"/>
  <c r="L746" i="101" s="1"/>
  <c r="D747" i="101"/>
  <c r="L747" i="101" s="1"/>
  <c r="D748" i="101"/>
  <c r="L748" i="101" s="1"/>
  <c r="D749" i="101"/>
  <c r="L749" i="101" s="1"/>
  <c r="D750" i="101"/>
  <c r="L750" i="101" s="1"/>
  <c r="D751" i="101"/>
  <c r="L751" i="101" s="1"/>
  <c r="D752" i="101"/>
  <c r="L752" i="101" s="1"/>
  <c r="D753" i="101"/>
  <c r="L753" i="101" s="1"/>
  <c r="D754" i="101"/>
  <c r="L754" i="101" s="1"/>
  <c r="D755" i="101"/>
  <c r="L755" i="101" s="1"/>
  <c r="D756" i="101"/>
  <c r="L756" i="101" s="1"/>
  <c r="D757" i="101"/>
  <c r="L757" i="101" s="1"/>
  <c r="D758" i="101"/>
  <c r="L758" i="101" s="1"/>
  <c r="D759" i="101"/>
  <c r="L759" i="101" s="1"/>
  <c r="D760" i="101"/>
  <c r="L760" i="101" s="1"/>
  <c r="D761" i="101"/>
  <c r="L761" i="101" s="1"/>
  <c r="D762" i="101"/>
  <c r="L762" i="101" s="1"/>
  <c r="D763" i="101"/>
  <c r="L763" i="101" s="1"/>
  <c r="D764" i="101"/>
  <c r="L764" i="101" s="1"/>
  <c r="D765" i="101"/>
  <c r="L765" i="101" s="1"/>
  <c r="D766" i="101"/>
  <c r="L766" i="101" s="1"/>
  <c r="D767" i="101"/>
  <c r="L767" i="101" s="1"/>
  <c r="D768" i="101"/>
  <c r="L768" i="101" s="1"/>
  <c r="D769" i="101"/>
  <c r="L769" i="101" s="1"/>
  <c r="D770" i="101"/>
  <c r="L770" i="101" s="1"/>
  <c r="D771" i="101"/>
  <c r="L771" i="101" s="1"/>
  <c r="D772" i="101"/>
  <c r="L772" i="101" s="1"/>
  <c r="D773" i="101"/>
  <c r="L773" i="101" s="1"/>
  <c r="D774" i="101"/>
  <c r="L774" i="101" s="1"/>
  <c r="D775" i="101"/>
  <c r="L775" i="101" s="1"/>
  <c r="D776" i="101"/>
  <c r="L776" i="101" s="1"/>
  <c r="D777" i="101"/>
  <c r="L777" i="101" s="1"/>
  <c r="D778" i="101"/>
  <c r="L778" i="101" s="1"/>
  <c r="D779" i="101"/>
  <c r="L779" i="101" s="1"/>
  <c r="D780" i="101"/>
  <c r="L780" i="101" s="1"/>
  <c r="D781" i="101"/>
  <c r="L781" i="101" s="1"/>
  <c r="D782" i="101"/>
  <c r="L782" i="101" s="1"/>
  <c r="D783" i="101"/>
  <c r="L783" i="101" s="1"/>
  <c r="D784" i="101"/>
  <c r="L784" i="101" s="1"/>
  <c r="D785" i="101"/>
  <c r="L785" i="101" s="1"/>
  <c r="D786" i="101"/>
  <c r="L786" i="101" s="1"/>
  <c r="D787" i="101"/>
  <c r="L787" i="101" s="1"/>
  <c r="D788" i="101"/>
  <c r="L788" i="101" s="1"/>
  <c r="D789" i="101"/>
  <c r="L789" i="101" s="1"/>
  <c r="D790" i="101"/>
  <c r="L790" i="101" s="1"/>
  <c r="D791" i="101"/>
  <c r="L791" i="101" s="1"/>
  <c r="D792" i="101"/>
  <c r="L792" i="101" s="1"/>
  <c r="D793" i="101"/>
  <c r="L793" i="101" s="1"/>
  <c r="D794" i="101"/>
  <c r="L794" i="101" s="1"/>
  <c r="D795" i="101"/>
  <c r="L795" i="101" s="1"/>
  <c r="D796" i="101"/>
  <c r="L796" i="101" s="1"/>
  <c r="D797" i="101"/>
  <c r="L797" i="101" s="1"/>
  <c r="D798" i="101"/>
  <c r="L798" i="101" s="1"/>
  <c r="D799" i="101"/>
  <c r="L799" i="101" s="1"/>
  <c r="D800" i="101"/>
  <c r="L800" i="101" s="1"/>
  <c r="D801" i="101"/>
  <c r="L801" i="101" s="1"/>
  <c r="D802" i="101"/>
  <c r="L802" i="101" s="1"/>
  <c r="D803" i="101"/>
  <c r="L803" i="101" s="1"/>
  <c r="D804" i="101"/>
  <c r="L804" i="101" s="1"/>
  <c r="D805" i="101"/>
  <c r="L805" i="101" s="1"/>
  <c r="D806" i="101"/>
  <c r="L806" i="101" s="1"/>
  <c r="D807" i="101"/>
  <c r="L807" i="101" s="1"/>
  <c r="D808" i="101"/>
  <c r="L808" i="101" s="1"/>
  <c r="D809" i="101"/>
  <c r="L809" i="101" s="1"/>
  <c r="D810" i="101"/>
  <c r="L810" i="101" s="1"/>
  <c r="D811" i="101"/>
  <c r="L811" i="101" s="1"/>
  <c r="D812" i="101"/>
  <c r="L812" i="101" s="1"/>
  <c r="D813" i="101"/>
  <c r="L813" i="101" s="1"/>
  <c r="D814" i="101"/>
  <c r="L814" i="101" s="1"/>
  <c r="D815" i="101"/>
  <c r="L815" i="101" s="1"/>
  <c r="D816" i="101"/>
  <c r="L816" i="101" s="1"/>
  <c r="D817" i="101"/>
  <c r="L817" i="101" s="1"/>
  <c r="D818" i="101"/>
  <c r="L818" i="101" s="1"/>
  <c r="D819" i="101"/>
  <c r="L819" i="101" s="1"/>
  <c r="D820" i="101"/>
  <c r="L820" i="101" s="1"/>
  <c r="D821" i="101"/>
  <c r="L821" i="101" s="1"/>
  <c r="D822" i="101"/>
  <c r="L822" i="101" s="1"/>
  <c r="D823" i="101"/>
  <c r="L823" i="101" s="1"/>
  <c r="D824" i="101"/>
  <c r="L824" i="101" s="1"/>
  <c r="D825" i="101"/>
  <c r="L825" i="101" s="1"/>
  <c r="D826" i="101"/>
  <c r="L826" i="101" s="1"/>
  <c r="D827" i="101"/>
  <c r="L827" i="101" s="1"/>
  <c r="D828" i="101"/>
  <c r="L828" i="101" s="1"/>
  <c r="D829" i="101"/>
  <c r="L829" i="101" s="1"/>
  <c r="D830" i="101"/>
  <c r="L830" i="101" s="1"/>
  <c r="D831" i="101"/>
  <c r="L831" i="101" s="1"/>
  <c r="D832" i="101"/>
  <c r="L832" i="101" s="1"/>
  <c r="D833" i="101"/>
  <c r="L833" i="101" s="1"/>
  <c r="D834" i="101"/>
  <c r="L834" i="101" s="1"/>
  <c r="D835" i="101"/>
  <c r="L835" i="101" s="1"/>
  <c r="D836" i="101"/>
  <c r="L836" i="101" s="1"/>
  <c r="D837" i="101"/>
  <c r="L837" i="101" s="1"/>
  <c r="D838" i="101"/>
  <c r="L838" i="101" s="1"/>
  <c r="D839" i="101"/>
  <c r="L839" i="101" s="1"/>
  <c r="D840" i="101"/>
  <c r="L840" i="101" s="1"/>
  <c r="D841" i="101"/>
  <c r="L841" i="101" s="1"/>
  <c r="D842" i="101"/>
  <c r="L842" i="101" s="1"/>
  <c r="D843" i="101"/>
  <c r="L843" i="101" s="1"/>
  <c r="D844" i="101"/>
  <c r="L844" i="101" s="1"/>
  <c r="D845" i="101"/>
  <c r="L845" i="101" s="1"/>
  <c r="D846" i="101"/>
  <c r="L846" i="101" s="1"/>
  <c r="D847" i="101"/>
  <c r="L847" i="101" s="1"/>
  <c r="D848" i="101"/>
  <c r="L848" i="101" s="1"/>
  <c r="D849" i="101"/>
  <c r="L849" i="101" s="1"/>
  <c r="D850" i="101"/>
  <c r="L850" i="101" s="1"/>
  <c r="D851" i="101"/>
  <c r="L851" i="101" s="1"/>
  <c r="D852" i="101"/>
  <c r="L852" i="101" s="1"/>
  <c r="D853" i="101"/>
  <c r="L853" i="101" s="1"/>
  <c r="D854" i="101"/>
  <c r="L854" i="101" s="1"/>
  <c r="D855" i="101"/>
  <c r="L855" i="101" s="1"/>
  <c r="D856" i="101"/>
  <c r="L856" i="101" s="1"/>
  <c r="D857" i="101"/>
  <c r="L857" i="101" s="1"/>
  <c r="D858" i="101"/>
  <c r="L858" i="101" s="1"/>
  <c r="D859" i="101"/>
  <c r="L859" i="101" s="1"/>
  <c r="D860" i="101"/>
  <c r="L860" i="101" s="1"/>
  <c r="D861" i="101"/>
  <c r="L861" i="101" s="1"/>
  <c r="D862" i="101"/>
  <c r="L862" i="101" s="1"/>
  <c r="D863" i="101"/>
  <c r="L863" i="101" s="1"/>
  <c r="D864" i="101"/>
  <c r="L864" i="101" s="1"/>
  <c r="D865" i="101"/>
  <c r="L865" i="101" s="1"/>
  <c r="D866" i="101"/>
  <c r="L866" i="101" s="1"/>
  <c r="D867" i="101"/>
  <c r="L867" i="101" s="1"/>
  <c r="D868" i="101"/>
  <c r="L868" i="101" s="1"/>
  <c r="D869" i="101"/>
  <c r="L869" i="101" s="1"/>
  <c r="D870" i="101"/>
  <c r="L870" i="101" s="1"/>
  <c r="D871" i="101"/>
  <c r="L871" i="101" s="1"/>
  <c r="D872" i="101"/>
  <c r="L872" i="101" s="1"/>
  <c r="D873" i="101"/>
  <c r="L873" i="101" s="1"/>
  <c r="D874" i="101"/>
  <c r="L874" i="101" s="1"/>
  <c r="D875" i="101"/>
  <c r="L875" i="101" s="1"/>
  <c r="D876" i="101"/>
  <c r="L876" i="101" s="1"/>
  <c r="D877" i="101"/>
  <c r="L877" i="101" s="1"/>
  <c r="D878" i="101"/>
  <c r="L878" i="101" s="1"/>
  <c r="D879" i="101"/>
  <c r="L879" i="101" s="1"/>
  <c r="D880" i="101"/>
  <c r="L880" i="101" s="1"/>
  <c r="D881" i="101"/>
  <c r="L881" i="101" s="1"/>
  <c r="D882" i="101"/>
  <c r="L882" i="101" s="1"/>
  <c r="D883" i="101"/>
  <c r="L883" i="101" s="1"/>
  <c r="D884" i="101"/>
  <c r="L884" i="101" s="1"/>
  <c r="D885" i="101"/>
  <c r="L885" i="101" s="1"/>
  <c r="D886" i="101"/>
  <c r="L886" i="101" s="1"/>
  <c r="D887" i="101"/>
  <c r="L887" i="101" s="1"/>
  <c r="D888" i="101"/>
  <c r="L888" i="101" s="1"/>
  <c r="D889" i="101"/>
  <c r="L889" i="101" s="1"/>
  <c r="D890" i="101"/>
  <c r="L890" i="101" s="1"/>
  <c r="D891" i="101"/>
  <c r="L891" i="101" s="1"/>
  <c r="D892" i="101"/>
  <c r="L892" i="101" s="1"/>
  <c r="D893" i="101"/>
  <c r="L893" i="101" s="1"/>
  <c r="D894" i="101"/>
  <c r="L894" i="101" s="1"/>
  <c r="D895" i="101"/>
  <c r="L895" i="101" s="1"/>
  <c r="D896" i="101"/>
  <c r="L896" i="101" s="1"/>
  <c r="D897" i="101"/>
  <c r="L897" i="101" s="1"/>
  <c r="D898" i="101"/>
  <c r="L898" i="101" s="1"/>
  <c r="D899" i="101"/>
  <c r="L899" i="101" s="1"/>
  <c r="D900" i="101"/>
  <c r="L900" i="101" s="1"/>
  <c r="D901" i="101"/>
  <c r="L901" i="101" s="1"/>
  <c r="D902" i="101"/>
  <c r="L902" i="101" s="1"/>
  <c r="D903" i="101"/>
  <c r="L903" i="101" s="1"/>
  <c r="D904" i="101"/>
  <c r="L904" i="101" s="1"/>
  <c r="D905" i="101"/>
  <c r="L905" i="101" s="1"/>
  <c r="D906" i="101"/>
  <c r="L906" i="101" s="1"/>
  <c r="D907" i="101"/>
  <c r="L907" i="101" s="1"/>
  <c r="D908" i="101"/>
  <c r="L908" i="101" s="1"/>
  <c r="D909" i="101"/>
  <c r="L909" i="101" s="1"/>
  <c r="D910" i="101"/>
  <c r="L910" i="101" s="1"/>
  <c r="D911" i="101"/>
  <c r="L911" i="101" s="1"/>
  <c r="D912" i="101"/>
  <c r="L912" i="101" s="1"/>
  <c r="D913" i="101"/>
  <c r="L913" i="101" s="1"/>
  <c r="D914" i="101"/>
  <c r="L914" i="101" s="1"/>
  <c r="D915" i="101"/>
  <c r="L915" i="101" s="1"/>
  <c r="D916" i="101"/>
  <c r="L916" i="101" s="1"/>
  <c r="D917" i="101"/>
  <c r="L917" i="101" s="1"/>
  <c r="D918" i="101"/>
  <c r="L918" i="101" s="1"/>
  <c r="D919" i="101"/>
  <c r="L919" i="101" s="1"/>
  <c r="D920" i="101"/>
  <c r="L920" i="101" s="1"/>
  <c r="D921" i="101"/>
  <c r="L921" i="101" s="1"/>
  <c r="D922" i="101"/>
  <c r="L922" i="101" s="1"/>
  <c r="D923" i="101"/>
  <c r="L923" i="101" s="1"/>
  <c r="D924" i="101"/>
  <c r="L924" i="101" s="1"/>
  <c r="D925" i="101"/>
  <c r="L925" i="101" s="1"/>
  <c r="D926" i="101"/>
  <c r="L926" i="101" s="1"/>
  <c r="D927" i="101"/>
  <c r="L927" i="101" s="1"/>
  <c r="D928" i="101"/>
  <c r="L928" i="101" s="1"/>
  <c r="D929" i="101"/>
  <c r="L929" i="101" s="1"/>
  <c r="D930" i="101"/>
  <c r="L930" i="101" s="1"/>
  <c r="D931" i="101"/>
  <c r="L931" i="101" s="1"/>
  <c r="D932" i="101"/>
  <c r="L932" i="101" s="1"/>
  <c r="D933" i="101"/>
  <c r="L933" i="101" s="1"/>
  <c r="D934" i="101"/>
  <c r="L934" i="101" s="1"/>
  <c r="D935" i="101"/>
  <c r="L935" i="101" s="1"/>
  <c r="D936" i="101"/>
  <c r="L936" i="101" s="1"/>
  <c r="D937" i="101"/>
  <c r="L937" i="101" s="1"/>
  <c r="D938" i="101"/>
  <c r="L938" i="101" s="1"/>
  <c r="D939" i="101"/>
  <c r="L939" i="101" s="1"/>
  <c r="D940" i="101"/>
  <c r="L940" i="101" s="1"/>
  <c r="D941" i="101"/>
  <c r="L941" i="101" s="1"/>
  <c r="D942" i="101"/>
  <c r="L942" i="101" s="1"/>
  <c r="D943" i="101"/>
  <c r="L943" i="101" s="1"/>
  <c r="D944" i="101"/>
  <c r="L944" i="101" s="1"/>
  <c r="D945" i="101"/>
  <c r="L945" i="101" s="1"/>
  <c r="D946" i="101"/>
  <c r="L946" i="101" s="1"/>
  <c r="D947" i="101"/>
  <c r="L947" i="101" s="1"/>
  <c r="D948" i="101"/>
  <c r="L948" i="101" s="1"/>
  <c r="D949" i="101"/>
  <c r="L949" i="101" s="1"/>
  <c r="D950" i="101"/>
  <c r="L950" i="101" s="1"/>
  <c r="D951" i="101"/>
  <c r="L951" i="101" s="1"/>
  <c r="D952" i="101"/>
  <c r="L952" i="101" s="1"/>
  <c r="D953" i="101"/>
  <c r="L953" i="101" s="1"/>
  <c r="D954" i="101"/>
  <c r="L954" i="101" s="1"/>
  <c r="D955" i="101"/>
  <c r="L955" i="101" s="1"/>
  <c r="D956" i="101"/>
  <c r="L956" i="101" s="1"/>
  <c r="D957" i="101"/>
  <c r="L957" i="101" s="1"/>
  <c r="D958" i="101"/>
  <c r="L958" i="101" s="1"/>
  <c r="D959" i="101"/>
  <c r="L959" i="101" s="1"/>
  <c r="D960" i="101"/>
  <c r="L960" i="101" s="1"/>
  <c r="D961" i="101"/>
  <c r="L961" i="101" s="1"/>
  <c r="D962" i="101"/>
  <c r="L962" i="101" s="1"/>
  <c r="D963" i="101"/>
  <c r="L963" i="101" s="1"/>
  <c r="D964" i="101"/>
  <c r="L964" i="101" s="1"/>
  <c r="D965" i="101"/>
  <c r="L965" i="101" s="1"/>
  <c r="D966" i="101"/>
  <c r="L966" i="101" s="1"/>
  <c r="D967" i="101"/>
  <c r="L967" i="101" s="1"/>
  <c r="D968" i="101"/>
  <c r="L968" i="101" s="1"/>
  <c r="D969" i="101"/>
  <c r="L969" i="101" s="1"/>
  <c r="D970" i="101"/>
  <c r="L970" i="101" s="1"/>
  <c r="D971" i="101"/>
  <c r="L971" i="101" s="1"/>
  <c r="D972" i="101"/>
  <c r="L972" i="101" s="1"/>
  <c r="D973" i="101"/>
  <c r="L973" i="101" s="1"/>
  <c r="D974" i="101"/>
  <c r="L974" i="101" s="1"/>
  <c r="D975" i="101"/>
  <c r="L975" i="101" s="1"/>
  <c r="D976" i="101"/>
  <c r="L976" i="101" s="1"/>
  <c r="D977" i="101"/>
  <c r="L977" i="101" s="1"/>
  <c r="D978" i="101"/>
  <c r="L978" i="101" s="1"/>
  <c r="D979" i="101"/>
  <c r="L979" i="101" s="1"/>
  <c r="D980" i="101"/>
  <c r="L980" i="101" s="1"/>
  <c r="D981" i="101"/>
  <c r="L981" i="101" s="1"/>
  <c r="D982" i="101"/>
  <c r="L982" i="101" s="1"/>
  <c r="D983" i="101"/>
  <c r="L983" i="101" s="1"/>
  <c r="D984" i="101"/>
  <c r="L984" i="101" s="1"/>
  <c r="D985" i="101"/>
  <c r="L985" i="101" s="1"/>
  <c r="D986" i="101"/>
  <c r="L986" i="101" s="1"/>
  <c r="D987" i="101"/>
  <c r="L987" i="101" s="1"/>
  <c r="D988" i="101"/>
  <c r="L988" i="101" s="1"/>
  <c r="D989" i="101"/>
  <c r="L989" i="101" s="1"/>
  <c r="D990" i="101"/>
  <c r="L990" i="101" s="1"/>
  <c r="D991" i="101"/>
  <c r="L991" i="101" s="1"/>
  <c r="D992" i="101"/>
  <c r="L992" i="101" s="1"/>
  <c r="D993" i="101"/>
  <c r="L993" i="101" s="1"/>
  <c r="D994" i="101"/>
  <c r="L994" i="101" s="1"/>
  <c r="D995" i="101"/>
  <c r="L995" i="101" s="1"/>
  <c r="D996" i="101"/>
  <c r="L996" i="101" s="1"/>
  <c r="D997" i="101"/>
  <c r="L997" i="101" s="1"/>
  <c r="D998" i="101"/>
  <c r="L998" i="101" s="1"/>
  <c r="D999" i="101"/>
  <c r="L999" i="101" s="1"/>
  <c r="D1000" i="101"/>
  <c r="L1000" i="101" s="1"/>
  <c r="I410" i="87"/>
  <c r="I411" i="87"/>
  <c r="I412" i="87"/>
  <c r="I413" i="87"/>
  <c r="I414" i="87"/>
  <c r="I415" i="87"/>
  <c r="I416" i="87"/>
  <c r="I417" i="87"/>
  <c r="I418" i="87"/>
  <c r="I419" i="87"/>
  <c r="I420" i="87"/>
  <c r="I421" i="87"/>
  <c r="I422" i="87"/>
  <c r="I423" i="87"/>
  <c r="I424" i="87"/>
  <c r="I425" i="87"/>
  <c r="I426" i="87"/>
  <c r="I427" i="87"/>
  <c r="I428" i="87"/>
  <c r="I429" i="87"/>
  <c r="I430" i="87"/>
  <c r="I431" i="87"/>
  <c r="I432" i="87"/>
  <c r="I433" i="87"/>
  <c r="I434" i="87"/>
  <c r="I435" i="87"/>
  <c r="I436" i="87"/>
  <c r="I437" i="87"/>
  <c r="I438" i="87"/>
  <c r="I439" i="87"/>
  <c r="I440" i="87"/>
  <c r="I441" i="87"/>
  <c r="I442" i="87"/>
  <c r="I443" i="87"/>
  <c r="I444" i="87"/>
  <c r="I445" i="87"/>
  <c r="I446" i="87"/>
  <c r="I447" i="87"/>
  <c r="I448" i="87"/>
  <c r="I449" i="87"/>
  <c r="I450" i="87"/>
  <c r="I451" i="87"/>
  <c r="I452" i="87"/>
  <c r="I453" i="87"/>
  <c r="I454" i="87"/>
  <c r="I455" i="87"/>
  <c r="I456" i="87"/>
  <c r="I457" i="87"/>
  <c r="I458" i="87"/>
  <c r="I459" i="87"/>
  <c r="I460" i="87"/>
  <c r="I461" i="87"/>
  <c r="I462" i="87"/>
  <c r="I463" i="87"/>
  <c r="I464" i="87"/>
  <c r="I465" i="87"/>
  <c r="I466" i="87"/>
  <c r="I467" i="87"/>
  <c r="I468" i="87"/>
  <c r="I469" i="87"/>
  <c r="I470" i="87"/>
  <c r="I471" i="87"/>
  <c r="I472" i="87"/>
  <c r="I473" i="87"/>
  <c r="I474" i="87"/>
  <c r="I475" i="87"/>
  <c r="I476" i="87"/>
  <c r="I477" i="87"/>
  <c r="I478" i="87"/>
  <c r="I479" i="87"/>
  <c r="I480" i="87"/>
  <c r="I481" i="87"/>
  <c r="I482" i="87"/>
  <c r="I483" i="87"/>
  <c r="I484" i="87"/>
  <c r="I485" i="87"/>
  <c r="I486" i="87"/>
  <c r="I487" i="87"/>
  <c r="I488" i="87"/>
  <c r="I489" i="87"/>
  <c r="I490" i="87"/>
  <c r="I491" i="87"/>
  <c r="I492" i="87"/>
  <c r="I493" i="87"/>
  <c r="I494" i="87"/>
  <c r="I495" i="87"/>
  <c r="I496" i="87"/>
  <c r="I497" i="87"/>
  <c r="I498" i="87"/>
  <c r="I499" i="87"/>
  <c r="I500" i="87"/>
  <c r="I501" i="87"/>
  <c r="I502" i="87"/>
  <c r="I503" i="87"/>
  <c r="I504" i="87"/>
  <c r="I505" i="87"/>
  <c r="I506" i="87"/>
  <c r="I507" i="87"/>
  <c r="I508" i="87"/>
  <c r="I509" i="87"/>
  <c r="I510" i="87"/>
  <c r="I511" i="87"/>
  <c r="I512" i="87"/>
  <c r="I513" i="87"/>
  <c r="I514" i="87"/>
  <c r="I515" i="87"/>
  <c r="I516" i="87"/>
  <c r="I517" i="87"/>
  <c r="I518" i="87"/>
  <c r="I519" i="87"/>
  <c r="I520" i="87"/>
  <c r="I521" i="87"/>
  <c r="I522" i="87"/>
  <c r="I523" i="87"/>
  <c r="I524" i="87"/>
  <c r="I525" i="87"/>
  <c r="I526" i="87"/>
  <c r="I527" i="87"/>
  <c r="I528" i="87"/>
  <c r="I529" i="87"/>
  <c r="I530" i="87"/>
  <c r="I531" i="87"/>
  <c r="I532" i="87"/>
  <c r="I533" i="87"/>
  <c r="I534" i="87"/>
  <c r="I535" i="87"/>
  <c r="I536" i="87"/>
  <c r="I537" i="87"/>
  <c r="I538" i="87"/>
  <c r="I539" i="87"/>
  <c r="I540" i="87"/>
  <c r="I541" i="87"/>
  <c r="I542" i="87"/>
  <c r="I543" i="87"/>
  <c r="I544" i="87"/>
  <c r="I545" i="87"/>
  <c r="I546" i="87"/>
  <c r="I547" i="87"/>
  <c r="I548" i="87"/>
  <c r="I549" i="87"/>
  <c r="I550" i="87"/>
  <c r="I551" i="87"/>
  <c r="I552" i="87"/>
  <c r="I553" i="87"/>
  <c r="I554" i="87"/>
  <c r="I555" i="87"/>
  <c r="I556" i="87"/>
  <c r="I557" i="87"/>
  <c r="I558" i="87"/>
  <c r="I559" i="87"/>
  <c r="I560" i="87"/>
  <c r="I561" i="87"/>
  <c r="I562" i="87"/>
  <c r="I563" i="87"/>
  <c r="I564" i="87"/>
  <c r="I565" i="87"/>
  <c r="I566" i="87"/>
  <c r="I567" i="87"/>
  <c r="I568" i="87"/>
  <c r="I569" i="87"/>
  <c r="I570" i="87"/>
  <c r="I571" i="87"/>
  <c r="I572" i="87"/>
  <c r="I573" i="87"/>
  <c r="I574" i="87"/>
  <c r="I575" i="87"/>
  <c r="I576" i="87"/>
  <c r="I577" i="87"/>
  <c r="I578" i="87"/>
  <c r="I579" i="87"/>
  <c r="I580" i="87"/>
  <c r="I581" i="87"/>
  <c r="I582" i="87"/>
  <c r="I583" i="87"/>
  <c r="I584" i="87"/>
  <c r="I585" i="87"/>
  <c r="I586" i="87"/>
  <c r="I587" i="87"/>
  <c r="I588" i="87"/>
  <c r="I589" i="87"/>
  <c r="I590" i="87"/>
  <c r="I591" i="87"/>
  <c r="I592" i="87"/>
  <c r="I593" i="87"/>
  <c r="I594" i="87"/>
  <c r="I595" i="87"/>
  <c r="I596" i="87"/>
  <c r="I597" i="87"/>
  <c r="I598" i="87"/>
  <c r="I599" i="87"/>
  <c r="I600" i="87"/>
  <c r="I601" i="87"/>
  <c r="I602" i="87"/>
  <c r="I603" i="87"/>
  <c r="I604" i="87"/>
  <c r="I605" i="87"/>
  <c r="I606" i="87"/>
  <c r="I607" i="87"/>
  <c r="I608" i="87"/>
  <c r="I609" i="87"/>
  <c r="I610" i="87"/>
  <c r="I611" i="87"/>
  <c r="I612" i="87"/>
  <c r="I613" i="87"/>
  <c r="I614" i="87"/>
  <c r="I615" i="87"/>
  <c r="I616" i="87"/>
  <c r="I617" i="87"/>
  <c r="I618" i="87"/>
  <c r="I619" i="87"/>
  <c r="I620" i="87"/>
  <c r="I621" i="87"/>
  <c r="I622" i="87"/>
  <c r="I623" i="87"/>
  <c r="I624" i="87"/>
  <c r="I625" i="87"/>
  <c r="I626" i="87"/>
  <c r="I627" i="87"/>
  <c r="I628" i="87"/>
  <c r="I629" i="87"/>
  <c r="I630" i="87"/>
  <c r="I631" i="87"/>
  <c r="I632" i="87"/>
  <c r="I633" i="87"/>
  <c r="I634" i="87"/>
  <c r="I635" i="87"/>
  <c r="I636" i="87"/>
  <c r="I637" i="87"/>
  <c r="I638" i="87"/>
  <c r="I639" i="87"/>
  <c r="I640" i="87"/>
  <c r="I641" i="87"/>
  <c r="I642" i="87"/>
  <c r="I643" i="87"/>
  <c r="I644" i="87"/>
  <c r="I645" i="87"/>
  <c r="I646" i="87"/>
  <c r="I647" i="87"/>
  <c r="I648" i="87"/>
  <c r="I649" i="87"/>
  <c r="I650" i="87"/>
  <c r="I651" i="87"/>
  <c r="I652" i="87"/>
  <c r="I653" i="87"/>
  <c r="I654" i="87"/>
  <c r="I655" i="87"/>
  <c r="I656" i="87"/>
  <c r="I657" i="87"/>
  <c r="I658" i="87"/>
  <c r="I659" i="87"/>
  <c r="I660" i="87"/>
  <c r="I661" i="87"/>
  <c r="I662" i="87"/>
  <c r="I663" i="87"/>
  <c r="I664" i="87"/>
  <c r="I665" i="87"/>
  <c r="I666" i="87"/>
  <c r="I667" i="87"/>
  <c r="I668" i="87"/>
  <c r="I669" i="87"/>
  <c r="I670" i="87"/>
  <c r="I671" i="87"/>
  <c r="I672" i="87"/>
  <c r="I673" i="87"/>
  <c r="I674" i="87"/>
  <c r="I675" i="87"/>
  <c r="I676" i="87"/>
  <c r="I677" i="87"/>
  <c r="I678" i="87"/>
  <c r="I679" i="87"/>
  <c r="I680" i="87"/>
  <c r="I681" i="87"/>
  <c r="I682" i="87"/>
  <c r="I683" i="87"/>
  <c r="I684" i="87"/>
  <c r="I685" i="87"/>
  <c r="I686" i="87"/>
  <c r="I687" i="87"/>
  <c r="I688" i="87"/>
  <c r="I689" i="87"/>
  <c r="I690" i="87"/>
  <c r="I691" i="87"/>
  <c r="I692" i="87"/>
  <c r="I693" i="87"/>
  <c r="I694" i="87"/>
  <c r="I695" i="87"/>
  <c r="I696" i="87"/>
  <c r="I697" i="87"/>
  <c r="I698" i="87"/>
  <c r="I699" i="87"/>
  <c r="I700" i="87"/>
  <c r="I701" i="87"/>
  <c r="I702" i="87"/>
  <c r="I703" i="87"/>
  <c r="I704" i="87"/>
  <c r="I705" i="87"/>
  <c r="I706" i="87"/>
  <c r="I707" i="87"/>
  <c r="I708" i="87"/>
  <c r="I709" i="87"/>
  <c r="I710" i="87"/>
  <c r="I711" i="87"/>
  <c r="I712" i="87"/>
  <c r="I713" i="87"/>
  <c r="I714" i="87"/>
  <c r="I715" i="87"/>
  <c r="I716" i="87"/>
  <c r="I717" i="87"/>
  <c r="I718" i="87"/>
  <c r="I719" i="87"/>
  <c r="I720" i="87"/>
  <c r="I721" i="87"/>
  <c r="I722" i="87"/>
  <c r="I723" i="87"/>
  <c r="I724" i="87"/>
  <c r="I725" i="87"/>
  <c r="I726" i="87"/>
  <c r="I727" i="87"/>
  <c r="I728" i="87"/>
  <c r="I729" i="87"/>
  <c r="I730" i="87"/>
  <c r="I731" i="87"/>
  <c r="I732" i="87"/>
  <c r="I733" i="87"/>
  <c r="I734" i="87"/>
  <c r="I735" i="87"/>
  <c r="I736" i="87"/>
  <c r="I737" i="87"/>
  <c r="I738" i="87"/>
  <c r="I739" i="87"/>
  <c r="I740" i="87"/>
  <c r="I741" i="87"/>
  <c r="I742" i="87"/>
  <c r="I743" i="87"/>
  <c r="I744" i="87"/>
  <c r="I745" i="87"/>
  <c r="I746" i="87"/>
  <c r="I747" i="87"/>
  <c r="I748" i="87"/>
  <c r="I749" i="87"/>
  <c r="I750" i="87"/>
  <c r="I751" i="87"/>
  <c r="I752" i="87"/>
  <c r="I753" i="87"/>
  <c r="I754" i="87"/>
  <c r="I755" i="87"/>
  <c r="I756" i="87"/>
  <c r="I757" i="87"/>
  <c r="I758" i="87"/>
  <c r="I759" i="87"/>
  <c r="I760" i="87"/>
  <c r="I761" i="87"/>
  <c r="I762" i="87"/>
  <c r="I763" i="87"/>
  <c r="I764" i="87"/>
  <c r="I765" i="87"/>
  <c r="I766" i="87"/>
  <c r="I767" i="87"/>
  <c r="I768" i="87"/>
  <c r="I769" i="87"/>
  <c r="I770" i="87"/>
  <c r="I771" i="87"/>
  <c r="I772" i="87"/>
  <c r="I773" i="87"/>
  <c r="I774" i="87"/>
  <c r="I775" i="87"/>
  <c r="I776" i="87"/>
  <c r="I777" i="87"/>
  <c r="I778" i="87"/>
  <c r="I779" i="87"/>
  <c r="I780" i="87"/>
  <c r="I781" i="87"/>
  <c r="I782" i="87"/>
  <c r="I783" i="87"/>
  <c r="I784" i="87"/>
  <c r="I785" i="87"/>
  <c r="I786" i="87"/>
  <c r="I787" i="87"/>
  <c r="I788" i="87"/>
  <c r="I789" i="87"/>
  <c r="I790" i="87"/>
  <c r="I791" i="87"/>
  <c r="I792" i="87"/>
  <c r="I793" i="87"/>
  <c r="I794" i="87"/>
  <c r="I795" i="87"/>
  <c r="I796" i="87"/>
  <c r="I797" i="87"/>
  <c r="I798" i="87"/>
  <c r="I799" i="87"/>
  <c r="I800" i="87"/>
  <c r="I801" i="87"/>
  <c r="I802" i="87"/>
  <c r="I803" i="87"/>
  <c r="I804" i="87"/>
  <c r="I805" i="87"/>
  <c r="I806" i="87"/>
  <c r="I807" i="87"/>
  <c r="I808" i="87"/>
  <c r="I809" i="87"/>
  <c r="I810" i="87"/>
  <c r="I811" i="87"/>
  <c r="I812" i="87"/>
  <c r="I813" i="87"/>
  <c r="I814" i="87"/>
  <c r="I815" i="87"/>
  <c r="I816" i="87"/>
  <c r="I817" i="87"/>
  <c r="I818" i="87"/>
  <c r="I819" i="87"/>
  <c r="I820" i="87"/>
  <c r="I821" i="87"/>
  <c r="I822" i="87"/>
  <c r="I823" i="87"/>
  <c r="I824" i="87"/>
  <c r="I825" i="87"/>
  <c r="I826" i="87"/>
  <c r="I827" i="87"/>
  <c r="I828" i="87"/>
  <c r="I829" i="87"/>
  <c r="I830" i="87"/>
  <c r="I831" i="87"/>
  <c r="I832" i="87"/>
  <c r="I833" i="87"/>
  <c r="I834" i="87"/>
  <c r="I835" i="87"/>
  <c r="I836" i="87"/>
  <c r="I837" i="87"/>
  <c r="I838" i="87"/>
  <c r="I839" i="87"/>
  <c r="I840" i="87"/>
  <c r="I841" i="87"/>
  <c r="I842" i="87"/>
  <c r="I843" i="87"/>
  <c r="I844" i="87"/>
  <c r="I845" i="87"/>
  <c r="I846" i="87"/>
  <c r="I847" i="87"/>
  <c r="I848" i="87"/>
  <c r="I849" i="87"/>
  <c r="I850" i="87"/>
  <c r="I851" i="87"/>
  <c r="I852" i="87"/>
  <c r="I853" i="87"/>
  <c r="I854" i="87"/>
  <c r="I855" i="87"/>
  <c r="I856" i="87"/>
  <c r="I857" i="87"/>
  <c r="I858" i="87"/>
  <c r="I859" i="87"/>
  <c r="I860" i="87"/>
  <c r="I861" i="87"/>
  <c r="I862" i="87"/>
  <c r="I863" i="87"/>
  <c r="I864" i="87"/>
  <c r="I865" i="87"/>
  <c r="I866" i="87"/>
  <c r="I867" i="87"/>
  <c r="I868" i="87"/>
  <c r="I869" i="87"/>
  <c r="I870" i="87"/>
  <c r="I871" i="87"/>
  <c r="I872" i="87"/>
  <c r="I873" i="87"/>
  <c r="I874" i="87"/>
  <c r="I875" i="87"/>
  <c r="I876" i="87"/>
  <c r="I877" i="87"/>
  <c r="I878" i="87"/>
  <c r="I879" i="87"/>
  <c r="I880" i="87"/>
  <c r="I881" i="87"/>
  <c r="I882" i="87"/>
  <c r="I883" i="87"/>
  <c r="I884" i="87"/>
  <c r="I885" i="87"/>
  <c r="I886" i="87"/>
  <c r="I887" i="87"/>
  <c r="I888" i="87"/>
  <c r="I889" i="87"/>
  <c r="I890" i="87"/>
  <c r="I891" i="87"/>
  <c r="I892" i="87"/>
  <c r="I893" i="87"/>
  <c r="I894" i="87"/>
  <c r="I895" i="87"/>
  <c r="I896" i="87"/>
  <c r="I897" i="87"/>
  <c r="I898" i="87"/>
  <c r="I899" i="87"/>
  <c r="I900" i="87"/>
  <c r="I901" i="87"/>
  <c r="I902" i="87"/>
  <c r="I903" i="87"/>
  <c r="I904" i="87"/>
  <c r="I905" i="87"/>
  <c r="I906" i="87"/>
  <c r="I907" i="87"/>
  <c r="I908" i="87"/>
  <c r="I909" i="87"/>
  <c r="I910" i="87"/>
  <c r="I911" i="87"/>
  <c r="I912" i="87"/>
  <c r="I913" i="87"/>
  <c r="I914" i="87"/>
  <c r="I915" i="87"/>
  <c r="I916" i="87"/>
  <c r="I917" i="87"/>
  <c r="I918" i="87"/>
  <c r="I919" i="87"/>
  <c r="I920" i="87"/>
  <c r="I921" i="87"/>
  <c r="I922" i="87"/>
  <c r="I923" i="87"/>
  <c r="I924" i="87"/>
  <c r="I925" i="87"/>
  <c r="I926" i="87"/>
  <c r="I927" i="87"/>
  <c r="I928" i="87"/>
  <c r="I929" i="87"/>
  <c r="I930" i="87"/>
  <c r="I931" i="87"/>
  <c r="I932" i="87"/>
  <c r="I933" i="87"/>
  <c r="I934" i="87"/>
  <c r="I935" i="87"/>
  <c r="I936" i="87"/>
  <c r="I937" i="87"/>
  <c r="I938" i="87"/>
  <c r="I939" i="87"/>
  <c r="I940" i="87"/>
  <c r="I941" i="87"/>
  <c r="I942" i="87"/>
  <c r="I943" i="87"/>
  <c r="I944" i="87"/>
  <c r="I945" i="87"/>
  <c r="I946" i="87"/>
  <c r="I947" i="87"/>
  <c r="I948" i="87"/>
  <c r="I949" i="87"/>
  <c r="I950" i="87"/>
  <c r="I951" i="87"/>
  <c r="I952" i="87"/>
  <c r="I953" i="87"/>
  <c r="I954" i="87"/>
  <c r="I955" i="87"/>
  <c r="I956" i="87"/>
  <c r="I957" i="87"/>
  <c r="I958" i="87"/>
  <c r="I959" i="87"/>
  <c r="I960" i="87"/>
  <c r="I961" i="87"/>
  <c r="I962" i="87"/>
  <c r="I963" i="87"/>
  <c r="I964" i="87"/>
  <c r="I965" i="87"/>
  <c r="I966" i="87"/>
  <c r="I967" i="87"/>
  <c r="I968" i="87"/>
  <c r="I969" i="87"/>
  <c r="I970" i="87"/>
  <c r="I971" i="87"/>
  <c r="I972" i="87"/>
  <c r="I973" i="87"/>
  <c r="I974" i="87"/>
  <c r="I975" i="87"/>
  <c r="I976" i="87"/>
  <c r="I977" i="87"/>
  <c r="I978" i="87"/>
  <c r="I979" i="87"/>
  <c r="I980" i="87"/>
  <c r="I981" i="87"/>
  <c r="I982" i="87"/>
  <c r="I983" i="87"/>
  <c r="I984" i="87"/>
  <c r="I985" i="87"/>
  <c r="I986" i="87"/>
  <c r="I987" i="87"/>
  <c r="I988" i="87"/>
  <c r="I989" i="87"/>
  <c r="I990" i="87"/>
  <c r="I991" i="87"/>
  <c r="I992" i="87"/>
  <c r="I993" i="87"/>
  <c r="I994" i="87"/>
  <c r="I995" i="87"/>
  <c r="I996" i="87"/>
  <c r="I997" i="87"/>
  <c r="I998" i="87"/>
  <c r="I999" i="87"/>
  <c r="I1000" i="87"/>
  <c r="I3" i="87"/>
  <c r="I4" i="87"/>
  <c r="I5" i="87"/>
  <c r="I6" i="87"/>
  <c r="I7" i="87"/>
  <c r="I8" i="87"/>
  <c r="I9" i="87"/>
  <c r="I10" i="87"/>
  <c r="I11" i="87"/>
  <c r="I12" i="87"/>
  <c r="I13" i="87"/>
  <c r="I14" i="87"/>
  <c r="I15" i="87"/>
  <c r="I16" i="87"/>
  <c r="I17" i="87"/>
  <c r="I18" i="87"/>
  <c r="I19" i="87"/>
  <c r="I20" i="87"/>
  <c r="I21" i="87"/>
  <c r="I22" i="87"/>
  <c r="I23" i="87"/>
  <c r="I24" i="87"/>
  <c r="I25" i="87"/>
  <c r="I26" i="87"/>
  <c r="I27" i="87"/>
  <c r="I28" i="87"/>
  <c r="I29" i="87"/>
  <c r="I30" i="87"/>
  <c r="I31" i="87"/>
  <c r="I32" i="87"/>
  <c r="I33" i="87"/>
  <c r="I34" i="87"/>
  <c r="I35" i="87"/>
  <c r="I36" i="87"/>
  <c r="I37" i="87"/>
  <c r="I38" i="87"/>
  <c r="I39" i="87"/>
  <c r="I40" i="87"/>
  <c r="I41" i="87"/>
  <c r="I42" i="87"/>
  <c r="I43" i="87"/>
  <c r="I44" i="87"/>
  <c r="I45" i="87"/>
  <c r="I46" i="87"/>
  <c r="I47" i="87"/>
  <c r="I48" i="87"/>
  <c r="I49" i="87"/>
  <c r="I50" i="87"/>
  <c r="I51" i="87"/>
  <c r="I52" i="87"/>
  <c r="I53" i="87"/>
  <c r="I54" i="87"/>
  <c r="I55" i="87"/>
  <c r="I56" i="87"/>
  <c r="I57" i="87"/>
  <c r="I58" i="87"/>
  <c r="I59" i="87"/>
  <c r="I60" i="87"/>
  <c r="I61" i="87"/>
  <c r="I62" i="87"/>
  <c r="I63" i="87"/>
  <c r="I64" i="87"/>
  <c r="I65" i="87"/>
  <c r="I66" i="87"/>
  <c r="I67" i="87"/>
  <c r="I68" i="87"/>
  <c r="I69" i="87"/>
  <c r="I70" i="87"/>
  <c r="I71" i="87"/>
  <c r="I72" i="87"/>
  <c r="I73" i="87"/>
  <c r="I74" i="87"/>
  <c r="I75" i="87"/>
  <c r="I76" i="87"/>
  <c r="I77" i="87"/>
  <c r="I78" i="87"/>
  <c r="I79" i="87"/>
  <c r="I80" i="87"/>
  <c r="I81" i="87"/>
  <c r="I82" i="87"/>
  <c r="I83" i="87"/>
  <c r="I84" i="87"/>
  <c r="I85" i="87"/>
  <c r="I86" i="87"/>
  <c r="I87" i="87"/>
  <c r="I88" i="87"/>
  <c r="I89" i="87"/>
  <c r="I90" i="87"/>
  <c r="I91" i="87"/>
  <c r="I92" i="87"/>
  <c r="I93" i="87"/>
  <c r="I94" i="87"/>
  <c r="I95" i="87"/>
  <c r="I96" i="87"/>
  <c r="I97" i="87"/>
  <c r="I98" i="87"/>
  <c r="I99" i="87"/>
  <c r="I100" i="87"/>
  <c r="I101" i="87"/>
  <c r="I102" i="87"/>
  <c r="I103" i="87"/>
  <c r="I104" i="87"/>
  <c r="I105" i="87"/>
  <c r="I106" i="87"/>
  <c r="I107" i="87"/>
  <c r="I108" i="87"/>
  <c r="I109" i="87"/>
  <c r="I110" i="87"/>
  <c r="I111" i="87"/>
  <c r="I112" i="87"/>
  <c r="I113" i="87"/>
  <c r="I114" i="87"/>
  <c r="I115" i="87"/>
  <c r="I116" i="87"/>
  <c r="I117" i="87"/>
  <c r="I118" i="87"/>
  <c r="I119" i="87"/>
  <c r="I120" i="87"/>
  <c r="I121" i="87"/>
  <c r="I122" i="87"/>
  <c r="I123" i="87"/>
  <c r="I124" i="87"/>
  <c r="I125" i="87"/>
  <c r="I126" i="87"/>
  <c r="I127" i="87"/>
  <c r="I128" i="87"/>
  <c r="I129" i="87"/>
  <c r="I130" i="87"/>
  <c r="I131" i="87"/>
  <c r="I132" i="87"/>
  <c r="I133" i="87"/>
  <c r="I134" i="87"/>
  <c r="I135" i="87"/>
  <c r="I136" i="87"/>
  <c r="I137" i="87"/>
  <c r="I138" i="87"/>
  <c r="I139" i="87"/>
  <c r="I140" i="87"/>
  <c r="I141" i="87"/>
  <c r="I142" i="87"/>
  <c r="I143" i="87"/>
  <c r="I144" i="87"/>
  <c r="I145" i="87"/>
  <c r="I146" i="87"/>
  <c r="I147" i="87"/>
  <c r="I148" i="87"/>
  <c r="I149" i="87"/>
  <c r="I150" i="87"/>
  <c r="I151" i="87"/>
  <c r="I152" i="87"/>
  <c r="I153" i="87"/>
  <c r="I154" i="87"/>
  <c r="I155" i="87"/>
  <c r="I156" i="87"/>
  <c r="I157" i="87"/>
  <c r="I158" i="87"/>
  <c r="I159" i="87"/>
  <c r="I160" i="87"/>
  <c r="I161" i="87"/>
  <c r="I162" i="87"/>
  <c r="I163" i="87"/>
  <c r="I164" i="87"/>
  <c r="I165" i="87"/>
  <c r="I166" i="87"/>
  <c r="I167" i="87"/>
  <c r="I168" i="87"/>
  <c r="I169" i="87"/>
  <c r="I170" i="87"/>
  <c r="I171" i="87"/>
  <c r="I172" i="87"/>
  <c r="I173" i="87"/>
  <c r="I174" i="87"/>
  <c r="I175" i="87"/>
  <c r="I176" i="87"/>
  <c r="I177" i="87"/>
  <c r="I178" i="87"/>
  <c r="I179" i="87"/>
  <c r="I180" i="87"/>
  <c r="I181" i="87"/>
  <c r="I182" i="87"/>
  <c r="I183" i="87"/>
  <c r="I184" i="87"/>
  <c r="I185" i="87"/>
  <c r="I186" i="87"/>
  <c r="I187" i="87"/>
  <c r="I188" i="87"/>
  <c r="I189" i="87"/>
  <c r="I190" i="87"/>
  <c r="I191" i="87"/>
  <c r="I192" i="87"/>
  <c r="I193" i="87"/>
  <c r="I194" i="87"/>
  <c r="I195" i="87"/>
  <c r="I196" i="87"/>
  <c r="I197" i="87"/>
  <c r="I198" i="87"/>
  <c r="I199" i="87"/>
  <c r="I200" i="87"/>
  <c r="I201" i="87"/>
  <c r="I202" i="87"/>
  <c r="I203" i="87"/>
  <c r="I204" i="87"/>
  <c r="I205" i="87"/>
  <c r="I206" i="87"/>
  <c r="I207" i="87"/>
  <c r="I208" i="87"/>
  <c r="I209" i="87"/>
  <c r="I210" i="87"/>
  <c r="I211" i="87"/>
  <c r="I212" i="87"/>
  <c r="I213" i="87"/>
  <c r="I214" i="87"/>
  <c r="I215" i="87"/>
  <c r="I216" i="87"/>
  <c r="I217" i="87"/>
  <c r="I218" i="87"/>
  <c r="I219" i="87"/>
  <c r="I220" i="87"/>
  <c r="I221" i="87"/>
  <c r="I222" i="87"/>
  <c r="I223" i="87"/>
  <c r="I224" i="87"/>
  <c r="I225" i="87"/>
  <c r="I226" i="87"/>
  <c r="I227" i="87"/>
  <c r="I228" i="87"/>
  <c r="I229" i="87"/>
  <c r="I230" i="87"/>
  <c r="I231" i="87"/>
  <c r="I232" i="87"/>
  <c r="I233" i="87"/>
  <c r="I234" i="87"/>
  <c r="I235" i="87"/>
  <c r="I236" i="87"/>
  <c r="I237" i="87"/>
  <c r="I238" i="87"/>
  <c r="I239" i="87"/>
  <c r="I240" i="87"/>
  <c r="I241" i="87"/>
  <c r="I242" i="87"/>
  <c r="I243" i="87"/>
  <c r="I244" i="87"/>
  <c r="I245" i="87"/>
  <c r="I246" i="87"/>
  <c r="I247" i="87"/>
  <c r="I248" i="87"/>
  <c r="I249" i="87"/>
  <c r="I250" i="87"/>
  <c r="I251" i="87"/>
  <c r="I252" i="87"/>
  <c r="I253" i="87"/>
  <c r="I254" i="87"/>
  <c r="I255" i="87"/>
  <c r="I256" i="87"/>
  <c r="I257" i="87"/>
  <c r="I258" i="87"/>
  <c r="I259" i="87"/>
  <c r="I260" i="87"/>
  <c r="I261" i="87"/>
  <c r="I262" i="87"/>
  <c r="I263" i="87"/>
  <c r="I264" i="87"/>
  <c r="I265" i="87"/>
  <c r="I266" i="87"/>
  <c r="I267" i="87"/>
  <c r="I268" i="87"/>
  <c r="I269" i="87"/>
  <c r="I270" i="87"/>
  <c r="I271" i="87"/>
  <c r="I272" i="87"/>
  <c r="I273" i="87"/>
  <c r="I274" i="87"/>
  <c r="I275" i="87"/>
  <c r="I276" i="87"/>
  <c r="I277" i="87"/>
  <c r="I278" i="87"/>
  <c r="I279" i="87"/>
  <c r="I280" i="87"/>
  <c r="I281" i="87"/>
  <c r="I282" i="87"/>
  <c r="I283" i="87"/>
  <c r="I284" i="87"/>
  <c r="I285" i="87"/>
  <c r="I286" i="87"/>
  <c r="I287" i="87"/>
  <c r="I288" i="87"/>
  <c r="I289" i="87"/>
  <c r="I290" i="87"/>
  <c r="I291" i="87"/>
  <c r="I292" i="87"/>
  <c r="I293" i="87"/>
  <c r="I294" i="87"/>
  <c r="I295" i="87"/>
  <c r="I296" i="87"/>
  <c r="I297" i="87"/>
  <c r="I298" i="87"/>
  <c r="I299" i="87"/>
  <c r="I300" i="87"/>
  <c r="I301" i="87"/>
  <c r="I302" i="87"/>
  <c r="I303" i="87"/>
  <c r="I304" i="87"/>
  <c r="I305" i="87"/>
  <c r="I306" i="87"/>
  <c r="I307" i="87"/>
  <c r="I308" i="87"/>
  <c r="I309" i="87"/>
  <c r="I310" i="87"/>
  <c r="I311" i="87"/>
  <c r="I312" i="87"/>
  <c r="I313" i="87"/>
  <c r="I314" i="87"/>
  <c r="I315" i="87"/>
  <c r="I316" i="87"/>
  <c r="I317" i="87"/>
  <c r="I318" i="87"/>
  <c r="I319" i="87"/>
  <c r="I320" i="87"/>
  <c r="I321" i="87"/>
  <c r="I322" i="87"/>
  <c r="I323" i="87"/>
  <c r="I324" i="87"/>
  <c r="I325" i="87"/>
  <c r="I326" i="87"/>
  <c r="I327" i="87"/>
  <c r="I328" i="87"/>
  <c r="I329" i="87"/>
  <c r="I330" i="87"/>
  <c r="I331" i="87"/>
  <c r="I332" i="87"/>
  <c r="I333" i="87"/>
  <c r="I334" i="87"/>
  <c r="I335" i="87"/>
  <c r="I336" i="87"/>
  <c r="I337" i="87"/>
  <c r="I338" i="87"/>
  <c r="I339" i="87"/>
  <c r="I340" i="87"/>
  <c r="I341" i="87"/>
  <c r="I342" i="87"/>
  <c r="I343" i="87"/>
  <c r="I344" i="87"/>
  <c r="I345" i="87"/>
  <c r="I346" i="87"/>
  <c r="I347" i="87"/>
  <c r="I348" i="87"/>
  <c r="I349" i="87"/>
  <c r="I350" i="87"/>
  <c r="I351" i="87"/>
  <c r="I352" i="87"/>
  <c r="I353" i="87"/>
  <c r="I354" i="87"/>
  <c r="I355" i="87"/>
  <c r="I356" i="87"/>
  <c r="I357" i="87"/>
  <c r="I358" i="87"/>
  <c r="I359" i="87"/>
  <c r="I360" i="87"/>
  <c r="I361" i="87"/>
  <c r="I362" i="87"/>
  <c r="I363" i="87"/>
  <c r="I364" i="87"/>
  <c r="I365" i="87"/>
  <c r="I366" i="87"/>
  <c r="I367" i="87"/>
  <c r="I368" i="87"/>
  <c r="I369" i="87"/>
  <c r="I370" i="87"/>
  <c r="I371" i="87"/>
  <c r="I372" i="87"/>
  <c r="I373" i="87"/>
  <c r="I374" i="87"/>
  <c r="I375" i="87"/>
  <c r="I376" i="87"/>
  <c r="I377" i="87"/>
  <c r="I378" i="87"/>
  <c r="I379" i="87"/>
  <c r="I380" i="87"/>
  <c r="I381" i="87"/>
  <c r="I382" i="87"/>
  <c r="I383" i="87"/>
  <c r="I384" i="87"/>
  <c r="I385" i="87"/>
  <c r="I386" i="87"/>
  <c r="I387" i="87"/>
  <c r="I388" i="87"/>
  <c r="I389" i="87"/>
  <c r="I390" i="87"/>
  <c r="I391" i="87"/>
  <c r="I392" i="87"/>
  <c r="I393" i="87"/>
  <c r="I394" i="87"/>
  <c r="I395" i="87"/>
  <c r="I396" i="87"/>
  <c r="I397" i="87"/>
  <c r="I398" i="87"/>
  <c r="I399" i="87"/>
  <c r="I400" i="87"/>
  <c r="I401" i="87"/>
  <c r="I402" i="87"/>
  <c r="I403" i="87"/>
  <c r="I404" i="87"/>
  <c r="I405" i="87"/>
  <c r="I406" i="87"/>
  <c r="I407" i="87"/>
  <c r="I408" i="87"/>
  <c r="I409" i="87"/>
  <c r="I2" i="87"/>
  <c r="D41" i="92"/>
  <c r="H433" i="87"/>
  <c r="H434" i="87"/>
  <c r="H435" i="87"/>
  <c r="H436" i="87"/>
  <c r="H437" i="87"/>
  <c r="H438" i="87"/>
  <c r="H439" i="87"/>
  <c r="H440" i="87"/>
  <c r="H441" i="87"/>
  <c r="H442" i="87"/>
  <c r="H443" i="87"/>
  <c r="H444" i="87"/>
  <c r="H445" i="87"/>
  <c r="H446" i="87"/>
  <c r="H447" i="87"/>
  <c r="H448" i="87"/>
  <c r="H449" i="87"/>
  <c r="H450" i="87"/>
  <c r="H451" i="87"/>
  <c r="H452" i="87"/>
  <c r="H453" i="87"/>
  <c r="H454" i="87"/>
  <c r="H455" i="87"/>
  <c r="H456" i="87"/>
  <c r="H457" i="87"/>
  <c r="H458" i="87"/>
  <c r="H459" i="87"/>
  <c r="H460" i="87"/>
  <c r="H461" i="87"/>
  <c r="H462" i="87"/>
  <c r="H463" i="87"/>
  <c r="H464" i="87"/>
  <c r="H465" i="87"/>
  <c r="H466" i="87"/>
  <c r="H467" i="87"/>
  <c r="H468" i="87"/>
  <c r="H469" i="87"/>
  <c r="H470" i="87"/>
  <c r="H471" i="87"/>
  <c r="H472" i="87"/>
  <c r="H473" i="87"/>
  <c r="H474" i="87"/>
  <c r="H475" i="87"/>
  <c r="H476" i="87"/>
  <c r="H477" i="87"/>
  <c r="H478" i="87"/>
  <c r="H479" i="87"/>
  <c r="H480" i="87"/>
  <c r="H481" i="87"/>
  <c r="H482" i="87"/>
  <c r="H483" i="87"/>
  <c r="H484" i="87"/>
  <c r="H485" i="87"/>
  <c r="H486" i="87"/>
  <c r="H487" i="87"/>
  <c r="H488" i="87"/>
  <c r="H489" i="87"/>
  <c r="H490" i="87"/>
  <c r="H491" i="87"/>
  <c r="H492" i="87"/>
  <c r="H493" i="87"/>
  <c r="H494" i="87"/>
  <c r="H495" i="87"/>
  <c r="H496" i="87"/>
  <c r="H497" i="87"/>
  <c r="H498" i="87"/>
  <c r="H499" i="87"/>
  <c r="H500" i="87"/>
  <c r="H501" i="87"/>
  <c r="H502" i="87"/>
  <c r="H503" i="87"/>
  <c r="H504" i="87"/>
  <c r="H505" i="87"/>
  <c r="H506" i="87"/>
  <c r="H507" i="87"/>
  <c r="H508" i="87"/>
  <c r="H509" i="87"/>
  <c r="H510" i="87"/>
  <c r="H511" i="87"/>
  <c r="H512" i="87"/>
  <c r="H513" i="87"/>
  <c r="H514" i="87"/>
  <c r="H515" i="87"/>
  <c r="H516" i="87"/>
  <c r="H517" i="87"/>
  <c r="H518" i="87"/>
  <c r="H519" i="87"/>
  <c r="H520" i="87"/>
  <c r="H521" i="87"/>
  <c r="H522" i="87"/>
  <c r="H523" i="87"/>
  <c r="H524" i="87"/>
  <c r="H525" i="87"/>
  <c r="H526" i="87"/>
  <c r="H527" i="87"/>
  <c r="H528" i="87"/>
  <c r="H529" i="87"/>
  <c r="H530" i="87"/>
  <c r="H531" i="87"/>
  <c r="H532" i="87"/>
  <c r="H533" i="87"/>
  <c r="H534" i="87"/>
  <c r="H535" i="87"/>
  <c r="H536" i="87"/>
  <c r="H537" i="87"/>
  <c r="H538" i="87"/>
  <c r="H539" i="87"/>
  <c r="H540" i="87"/>
  <c r="H541" i="87"/>
  <c r="H542" i="87"/>
  <c r="H543" i="87"/>
  <c r="H544" i="87"/>
  <c r="H545" i="87"/>
  <c r="H546" i="87"/>
  <c r="H547" i="87"/>
  <c r="H548" i="87"/>
  <c r="H549" i="87"/>
  <c r="H550" i="87"/>
  <c r="H551" i="87"/>
  <c r="H552" i="87"/>
  <c r="H553" i="87"/>
  <c r="H554" i="87"/>
  <c r="H555" i="87"/>
  <c r="H556" i="87"/>
  <c r="H557" i="87"/>
  <c r="H558" i="87"/>
  <c r="H559" i="87"/>
  <c r="H560" i="87"/>
  <c r="H561" i="87"/>
  <c r="H562" i="87"/>
  <c r="H563" i="87"/>
  <c r="H564" i="87"/>
  <c r="H565" i="87"/>
  <c r="H566" i="87"/>
  <c r="H567" i="87"/>
  <c r="H568" i="87"/>
  <c r="H569" i="87"/>
  <c r="H570" i="87"/>
  <c r="H571" i="87"/>
  <c r="H572" i="87"/>
  <c r="H573" i="87"/>
  <c r="H574" i="87"/>
  <c r="H575" i="87"/>
  <c r="H576" i="87"/>
  <c r="H577" i="87"/>
  <c r="H578" i="87"/>
  <c r="H579" i="87"/>
  <c r="H580" i="87"/>
  <c r="H581" i="87"/>
  <c r="H582" i="87"/>
  <c r="H583" i="87"/>
  <c r="H584" i="87"/>
  <c r="H585" i="87"/>
  <c r="H586" i="87"/>
  <c r="H587" i="87"/>
  <c r="H588" i="87"/>
  <c r="H589" i="87"/>
  <c r="H590" i="87"/>
  <c r="H591" i="87"/>
  <c r="H592" i="87"/>
  <c r="H593" i="87"/>
  <c r="H594" i="87"/>
  <c r="H595" i="87"/>
  <c r="H596" i="87"/>
  <c r="H597" i="87"/>
  <c r="H598" i="87"/>
  <c r="H599" i="87"/>
  <c r="H600" i="87"/>
  <c r="H601" i="87"/>
  <c r="H602" i="87"/>
  <c r="H603" i="87"/>
  <c r="H604" i="87"/>
  <c r="H605" i="87"/>
  <c r="H606" i="87"/>
  <c r="H607" i="87"/>
  <c r="H608" i="87"/>
  <c r="H609" i="87"/>
  <c r="H610" i="87"/>
  <c r="H611" i="87"/>
  <c r="H612" i="87"/>
  <c r="H613" i="87"/>
  <c r="H614" i="87"/>
  <c r="H615" i="87"/>
  <c r="H616" i="87"/>
  <c r="H617" i="87"/>
  <c r="H618" i="87"/>
  <c r="H619" i="87"/>
  <c r="H620" i="87"/>
  <c r="H621" i="87"/>
  <c r="H622" i="87"/>
  <c r="H623" i="87"/>
  <c r="H624" i="87"/>
  <c r="H625" i="87"/>
  <c r="H626" i="87"/>
  <c r="H627" i="87"/>
  <c r="H628" i="87"/>
  <c r="H629" i="87"/>
  <c r="H630" i="87"/>
  <c r="H631" i="87"/>
  <c r="H632" i="87"/>
  <c r="H633" i="87"/>
  <c r="H634" i="87"/>
  <c r="H635" i="87"/>
  <c r="H636" i="87"/>
  <c r="H637" i="87"/>
  <c r="H638" i="87"/>
  <c r="H639" i="87"/>
  <c r="H640" i="87"/>
  <c r="H641" i="87"/>
  <c r="H642" i="87"/>
  <c r="H643" i="87"/>
  <c r="H644" i="87"/>
  <c r="H645" i="87"/>
  <c r="H646" i="87"/>
  <c r="H647" i="87"/>
  <c r="H648" i="87"/>
  <c r="H649" i="87"/>
  <c r="H650" i="87"/>
  <c r="H651" i="87"/>
  <c r="H652" i="87"/>
  <c r="H653" i="87"/>
  <c r="H654" i="87"/>
  <c r="H655" i="87"/>
  <c r="H656" i="87"/>
  <c r="H657" i="87"/>
  <c r="H658" i="87"/>
  <c r="H659" i="87"/>
  <c r="H660" i="87"/>
  <c r="H661" i="87"/>
  <c r="H662" i="87"/>
  <c r="H663" i="87"/>
  <c r="H664" i="87"/>
  <c r="H665" i="87"/>
  <c r="H666" i="87"/>
  <c r="H667" i="87"/>
  <c r="H668" i="87"/>
  <c r="H669" i="87"/>
  <c r="H670" i="87"/>
  <c r="H671" i="87"/>
  <c r="H672" i="87"/>
  <c r="H673" i="87"/>
  <c r="H674" i="87"/>
  <c r="H675" i="87"/>
  <c r="H676" i="87"/>
  <c r="H677" i="87"/>
  <c r="H678" i="87"/>
  <c r="H679" i="87"/>
  <c r="H680" i="87"/>
  <c r="H681" i="87"/>
  <c r="H682" i="87"/>
  <c r="H683" i="87"/>
  <c r="H684" i="87"/>
  <c r="H685" i="87"/>
  <c r="H686" i="87"/>
  <c r="H687" i="87"/>
  <c r="H688" i="87"/>
  <c r="H689" i="87"/>
  <c r="H690" i="87"/>
  <c r="H691" i="87"/>
  <c r="H692" i="87"/>
  <c r="H693" i="87"/>
  <c r="H694" i="87"/>
  <c r="H695" i="87"/>
  <c r="H696" i="87"/>
  <c r="H697" i="87"/>
  <c r="H698" i="87"/>
  <c r="H699" i="87"/>
  <c r="H700" i="87"/>
  <c r="H701" i="87"/>
  <c r="H702" i="87"/>
  <c r="H703" i="87"/>
  <c r="H704" i="87"/>
  <c r="H705" i="87"/>
  <c r="H706" i="87"/>
  <c r="H707" i="87"/>
  <c r="H708" i="87"/>
  <c r="H709" i="87"/>
  <c r="H710" i="87"/>
  <c r="H711" i="87"/>
  <c r="H712" i="87"/>
  <c r="H713" i="87"/>
  <c r="H714" i="87"/>
  <c r="H715" i="87"/>
  <c r="H716" i="87"/>
  <c r="H717" i="87"/>
  <c r="H718" i="87"/>
  <c r="H719" i="87"/>
  <c r="H720" i="87"/>
  <c r="H721" i="87"/>
  <c r="H722" i="87"/>
  <c r="H723" i="87"/>
  <c r="H724" i="87"/>
  <c r="H725" i="87"/>
  <c r="H726" i="87"/>
  <c r="H727" i="87"/>
  <c r="H728" i="87"/>
  <c r="H729" i="87"/>
  <c r="H730" i="87"/>
  <c r="H731" i="87"/>
  <c r="H732" i="87"/>
  <c r="H733" i="87"/>
  <c r="H734" i="87"/>
  <c r="H735" i="87"/>
  <c r="H736" i="87"/>
  <c r="H737" i="87"/>
  <c r="H738" i="87"/>
  <c r="H739" i="87"/>
  <c r="H740" i="87"/>
  <c r="H741" i="87"/>
  <c r="H742" i="87"/>
  <c r="H743" i="87"/>
  <c r="H744" i="87"/>
  <c r="H745" i="87"/>
  <c r="H746" i="87"/>
  <c r="H747" i="87"/>
  <c r="H748" i="87"/>
  <c r="H749" i="87"/>
  <c r="H750" i="87"/>
  <c r="H751" i="87"/>
  <c r="H752" i="87"/>
  <c r="H753" i="87"/>
  <c r="H754" i="87"/>
  <c r="H755" i="87"/>
  <c r="H756" i="87"/>
  <c r="H757" i="87"/>
  <c r="H758" i="87"/>
  <c r="H759" i="87"/>
  <c r="H760" i="87"/>
  <c r="H761" i="87"/>
  <c r="H762" i="87"/>
  <c r="H763" i="87"/>
  <c r="H764" i="87"/>
  <c r="H765" i="87"/>
  <c r="H766" i="87"/>
  <c r="H767" i="87"/>
  <c r="H768" i="87"/>
  <c r="H769" i="87"/>
  <c r="H770" i="87"/>
  <c r="H771" i="87"/>
  <c r="H772" i="87"/>
  <c r="H773" i="87"/>
  <c r="H774" i="87"/>
  <c r="H775" i="87"/>
  <c r="H776" i="87"/>
  <c r="H777" i="87"/>
  <c r="H778" i="87"/>
  <c r="H779" i="87"/>
  <c r="H780" i="87"/>
  <c r="H781" i="87"/>
  <c r="H782" i="87"/>
  <c r="H783" i="87"/>
  <c r="H784" i="87"/>
  <c r="H785" i="87"/>
  <c r="H786" i="87"/>
  <c r="H787" i="87"/>
  <c r="H788" i="87"/>
  <c r="H789" i="87"/>
  <c r="H790" i="87"/>
  <c r="H791" i="87"/>
  <c r="H792" i="87"/>
  <c r="H793" i="87"/>
  <c r="H794" i="87"/>
  <c r="H795" i="87"/>
  <c r="H796" i="87"/>
  <c r="H797" i="87"/>
  <c r="H798" i="87"/>
  <c r="H799" i="87"/>
  <c r="H800" i="87"/>
  <c r="H801" i="87"/>
  <c r="H802" i="87"/>
  <c r="H803" i="87"/>
  <c r="H804" i="87"/>
  <c r="H805" i="87"/>
  <c r="H806" i="87"/>
  <c r="H807" i="87"/>
  <c r="H808" i="87"/>
  <c r="H809" i="87"/>
  <c r="H810" i="87"/>
  <c r="H811" i="87"/>
  <c r="H812" i="87"/>
  <c r="H813" i="87"/>
  <c r="H814" i="87"/>
  <c r="H815" i="87"/>
  <c r="H816" i="87"/>
  <c r="H817" i="87"/>
  <c r="H818" i="87"/>
  <c r="H819" i="87"/>
  <c r="H820" i="87"/>
  <c r="H821" i="87"/>
  <c r="H822" i="87"/>
  <c r="H823" i="87"/>
  <c r="H824" i="87"/>
  <c r="H825" i="87"/>
  <c r="H826" i="87"/>
  <c r="H827" i="87"/>
  <c r="H828" i="87"/>
  <c r="H829" i="87"/>
  <c r="H830" i="87"/>
  <c r="H831" i="87"/>
  <c r="H832" i="87"/>
  <c r="H833" i="87"/>
  <c r="H834" i="87"/>
  <c r="H835" i="87"/>
  <c r="H836" i="87"/>
  <c r="H837" i="87"/>
  <c r="H838" i="87"/>
  <c r="H839" i="87"/>
  <c r="H840" i="87"/>
  <c r="H841" i="87"/>
  <c r="H842" i="87"/>
  <c r="H843" i="87"/>
  <c r="H844" i="87"/>
  <c r="H845" i="87"/>
  <c r="H846" i="87"/>
  <c r="H847" i="87"/>
  <c r="H848" i="87"/>
  <c r="H849" i="87"/>
  <c r="H850" i="87"/>
  <c r="H851" i="87"/>
  <c r="H852" i="87"/>
  <c r="H853" i="87"/>
  <c r="H854" i="87"/>
  <c r="H855" i="87"/>
  <c r="H856" i="87"/>
  <c r="H857" i="87"/>
  <c r="H858" i="87"/>
  <c r="H859" i="87"/>
  <c r="H860" i="87"/>
  <c r="H861" i="87"/>
  <c r="H862" i="87"/>
  <c r="H863" i="87"/>
  <c r="H864" i="87"/>
  <c r="H865" i="87"/>
  <c r="H866" i="87"/>
  <c r="H867" i="87"/>
  <c r="H868" i="87"/>
  <c r="H869" i="87"/>
  <c r="H870" i="87"/>
  <c r="H871" i="87"/>
  <c r="H872" i="87"/>
  <c r="H873" i="87"/>
  <c r="H874" i="87"/>
  <c r="H875" i="87"/>
  <c r="H876" i="87"/>
  <c r="H877" i="87"/>
  <c r="H878" i="87"/>
  <c r="H879" i="87"/>
  <c r="H880" i="87"/>
  <c r="H881" i="87"/>
  <c r="H882" i="87"/>
  <c r="H883" i="87"/>
  <c r="H884" i="87"/>
  <c r="H885" i="87"/>
  <c r="H886" i="87"/>
  <c r="H887" i="87"/>
  <c r="H888" i="87"/>
  <c r="H889" i="87"/>
  <c r="H890" i="87"/>
  <c r="H891" i="87"/>
  <c r="H892" i="87"/>
  <c r="H893" i="87"/>
  <c r="H894" i="87"/>
  <c r="H895" i="87"/>
  <c r="H896" i="87"/>
  <c r="H897" i="87"/>
  <c r="H898" i="87"/>
  <c r="H899" i="87"/>
  <c r="H900" i="87"/>
  <c r="H901" i="87"/>
  <c r="H902" i="87"/>
  <c r="H903" i="87"/>
  <c r="H904" i="87"/>
  <c r="H905" i="87"/>
  <c r="H906" i="87"/>
  <c r="H907" i="87"/>
  <c r="H908" i="87"/>
  <c r="H909" i="87"/>
  <c r="H910" i="87"/>
  <c r="H911" i="87"/>
  <c r="H912" i="87"/>
  <c r="H913" i="87"/>
  <c r="H914" i="87"/>
  <c r="H915" i="87"/>
  <c r="H916" i="87"/>
  <c r="H917" i="87"/>
  <c r="H918" i="87"/>
  <c r="H919" i="87"/>
  <c r="H920" i="87"/>
  <c r="H921" i="87"/>
  <c r="H922" i="87"/>
  <c r="H923" i="87"/>
  <c r="H924" i="87"/>
  <c r="H925" i="87"/>
  <c r="H926" i="87"/>
  <c r="H927" i="87"/>
  <c r="H928" i="87"/>
  <c r="H929" i="87"/>
  <c r="H930" i="87"/>
  <c r="H931" i="87"/>
  <c r="H932" i="87"/>
  <c r="H933" i="87"/>
  <c r="H934" i="87"/>
  <c r="H935" i="87"/>
  <c r="H936" i="87"/>
  <c r="H937" i="87"/>
  <c r="H938" i="87"/>
  <c r="H939" i="87"/>
  <c r="H940" i="87"/>
  <c r="H941" i="87"/>
  <c r="H942" i="87"/>
  <c r="H943" i="87"/>
  <c r="H944" i="87"/>
  <c r="H945" i="87"/>
  <c r="H946" i="87"/>
  <c r="H947" i="87"/>
  <c r="H948" i="87"/>
  <c r="H949" i="87"/>
  <c r="H950" i="87"/>
  <c r="H951" i="87"/>
  <c r="H952" i="87"/>
  <c r="H953" i="87"/>
  <c r="H954" i="87"/>
  <c r="H955" i="87"/>
  <c r="H956" i="87"/>
  <c r="H957" i="87"/>
  <c r="H958" i="87"/>
  <c r="H959" i="87"/>
  <c r="H960" i="87"/>
  <c r="H961" i="87"/>
  <c r="H962" i="87"/>
  <c r="H963" i="87"/>
  <c r="H964" i="87"/>
  <c r="H965" i="87"/>
  <c r="H966" i="87"/>
  <c r="H967" i="87"/>
  <c r="H968" i="87"/>
  <c r="H969" i="87"/>
  <c r="H970" i="87"/>
  <c r="H971" i="87"/>
  <c r="H972" i="87"/>
  <c r="H973" i="87"/>
  <c r="H974" i="87"/>
  <c r="H975" i="87"/>
  <c r="H976" i="87"/>
  <c r="H977" i="87"/>
  <c r="H978" i="87"/>
  <c r="H979" i="87"/>
  <c r="H980" i="87"/>
  <c r="H981" i="87"/>
  <c r="H982" i="87"/>
  <c r="H983" i="87"/>
  <c r="H984" i="87"/>
  <c r="H985" i="87"/>
  <c r="H986" i="87"/>
  <c r="H987" i="87"/>
  <c r="H988" i="87"/>
  <c r="H989" i="87"/>
  <c r="H990" i="87"/>
  <c r="H991" i="87"/>
  <c r="H992" i="87"/>
  <c r="H993" i="87"/>
  <c r="H994" i="87"/>
  <c r="H995" i="87"/>
  <c r="H996" i="87"/>
  <c r="H997" i="87"/>
  <c r="H998" i="87"/>
  <c r="H999" i="87"/>
  <c r="H1000" i="87"/>
  <c r="H410" i="87"/>
  <c r="H411" i="87"/>
  <c r="H412" i="87"/>
  <c r="H413" i="87"/>
  <c r="H414" i="87"/>
  <c r="H415" i="87"/>
  <c r="H416" i="87"/>
  <c r="H417" i="87"/>
  <c r="H418" i="87"/>
  <c r="H419" i="87"/>
  <c r="H420" i="87"/>
  <c r="H421" i="87"/>
  <c r="H422" i="87"/>
  <c r="H423" i="87"/>
  <c r="H424" i="87"/>
  <c r="H425" i="87"/>
  <c r="H426" i="87"/>
  <c r="H427" i="87"/>
  <c r="H428" i="87"/>
  <c r="H429" i="87"/>
  <c r="H430" i="87"/>
  <c r="H431" i="87"/>
  <c r="H432" i="87"/>
  <c r="H3" i="87"/>
  <c r="H4" i="87"/>
  <c r="H5" i="87"/>
  <c r="H7" i="87"/>
  <c r="H8" i="87"/>
  <c r="H9" i="87"/>
  <c r="H10" i="87"/>
  <c r="H11" i="87"/>
  <c r="H12" i="87"/>
  <c r="H13" i="87"/>
  <c r="H14" i="87"/>
  <c r="H15" i="87"/>
  <c r="H16" i="87"/>
  <c r="H17" i="87"/>
  <c r="H18" i="87"/>
  <c r="H19" i="87"/>
  <c r="H20" i="87"/>
  <c r="H21" i="87"/>
  <c r="H22" i="87"/>
  <c r="H23" i="87"/>
  <c r="H24" i="87"/>
  <c r="H25" i="87"/>
  <c r="H26" i="87"/>
  <c r="H27" i="87"/>
  <c r="H28" i="87"/>
  <c r="H29" i="87"/>
  <c r="H30" i="87"/>
  <c r="H31" i="87"/>
  <c r="H32" i="87"/>
  <c r="H33" i="87"/>
  <c r="H34" i="87"/>
  <c r="H35" i="87"/>
  <c r="H36" i="87"/>
  <c r="H37" i="87"/>
  <c r="H38" i="87"/>
  <c r="H39" i="87"/>
  <c r="H40" i="87"/>
  <c r="H41" i="87"/>
  <c r="H42" i="87"/>
  <c r="H43" i="87"/>
  <c r="H44" i="87"/>
  <c r="H45" i="87"/>
  <c r="H46" i="87"/>
  <c r="H47" i="87"/>
  <c r="H48" i="87"/>
  <c r="H49" i="87"/>
  <c r="H50" i="87"/>
  <c r="H51" i="87"/>
  <c r="H52" i="87"/>
  <c r="H53" i="87"/>
  <c r="H54" i="87"/>
  <c r="H55" i="87"/>
  <c r="H56" i="87"/>
  <c r="H57" i="87"/>
  <c r="H58" i="87"/>
  <c r="H59" i="87"/>
  <c r="H60" i="87"/>
  <c r="H61" i="87"/>
  <c r="H62" i="87"/>
  <c r="H63" i="87"/>
  <c r="H64" i="87"/>
  <c r="H65" i="87"/>
  <c r="H66" i="87"/>
  <c r="H67" i="87"/>
  <c r="H68" i="87"/>
  <c r="H69" i="87"/>
  <c r="H70" i="87"/>
  <c r="H71" i="87"/>
  <c r="H72" i="87"/>
  <c r="H73" i="87"/>
  <c r="H74" i="87"/>
  <c r="H75" i="87"/>
  <c r="H76" i="87"/>
  <c r="H77" i="87"/>
  <c r="H78" i="87"/>
  <c r="H79" i="87"/>
  <c r="H80" i="87"/>
  <c r="H81" i="87"/>
  <c r="H82" i="87"/>
  <c r="H83" i="87"/>
  <c r="H84" i="87"/>
  <c r="H85" i="87"/>
  <c r="H86" i="87"/>
  <c r="H87" i="87"/>
  <c r="H88" i="87"/>
  <c r="H89" i="87"/>
  <c r="H90" i="87"/>
  <c r="H91" i="87"/>
  <c r="H92" i="87"/>
  <c r="H93" i="87"/>
  <c r="H94" i="87"/>
  <c r="H95" i="87"/>
  <c r="H96" i="87"/>
  <c r="H97" i="87"/>
  <c r="H98" i="87"/>
  <c r="H99" i="87"/>
  <c r="H100" i="87"/>
  <c r="H101" i="87"/>
  <c r="H102" i="87"/>
  <c r="H103" i="87"/>
  <c r="H104" i="87"/>
  <c r="H105" i="87"/>
  <c r="H106" i="87"/>
  <c r="H107" i="87"/>
  <c r="H108" i="87"/>
  <c r="H109" i="87"/>
  <c r="H110" i="87"/>
  <c r="H111" i="87"/>
  <c r="H112" i="87"/>
  <c r="H113" i="87"/>
  <c r="H114" i="87"/>
  <c r="H115" i="87"/>
  <c r="H116" i="87"/>
  <c r="H117" i="87"/>
  <c r="H118" i="87"/>
  <c r="H119" i="87"/>
  <c r="H120" i="87"/>
  <c r="H121" i="87"/>
  <c r="H122" i="87"/>
  <c r="H123" i="87"/>
  <c r="H124" i="87"/>
  <c r="H125" i="87"/>
  <c r="H126" i="87"/>
  <c r="H127" i="87"/>
  <c r="H128" i="87"/>
  <c r="H129" i="87"/>
  <c r="H130" i="87"/>
  <c r="H131" i="87"/>
  <c r="H132" i="87"/>
  <c r="H133" i="87"/>
  <c r="H134" i="87"/>
  <c r="H135" i="87"/>
  <c r="H136" i="87"/>
  <c r="H137" i="87"/>
  <c r="H138" i="87"/>
  <c r="H139" i="87"/>
  <c r="H140" i="87"/>
  <c r="H141" i="87"/>
  <c r="H142" i="87"/>
  <c r="H143" i="87"/>
  <c r="H144" i="87"/>
  <c r="H145" i="87"/>
  <c r="H146" i="87"/>
  <c r="H147" i="87"/>
  <c r="H148" i="87"/>
  <c r="H149" i="87"/>
  <c r="H150" i="87"/>
  <c r="H151" i="87"/>
  <c r="H152" i="87"/>
  <c r="H153" i="87"/>
  <c r="H154" i="87"/>
  <c r="H155" i="87"/>
  <c r="H156" i="87"/>
  <c r="H157" i="87"/>
  <c r="H158" i="87"/>
  <c r="H159" i="87"/>
  <c r="H160" i="87"/>
  <c r="H161" i="87"/>
  <c r="H162" i="87"/>
  <c r="H163" i="87"/>
  <c r="H164" i="87"/>
  <c r="H165" i="87"/>
  <c r="H166" i="87"/>
  <c r="H167" i="87"/>
  <c r="H168" i="87"/>
  <c r="H169" i="87"/>
  <c r="H170" i="87"/>
  <c r="H171" i="87"/>
  <c r="H172" i="87"/>
  <c r="H173" i="87"/>
  <c r="H174" i="87"/>
  <c r="H175" i="87"/>
  <c r="H176" i="87"/>
  <c r="H177" i="87"/>
  <c r="H178" i="87"/>
  <c r="H179" i="87"/>
  <c r="H180" i="87"/>
  <c r="H181" i="87"/>
  <c r="H182" i="87"/>
  <c r="H183" i="87"/>
  <c r="H184" i="87"/>
  <c r="H185" i="87"/>
  <c r="H186" i="87"/>
  <c r="H187" i="87"/>
  <c r="H188" i="87"/>
  <c r="H189" i="87"/>
  <c r="H190" i="87"/>
  <c r="H191" i="87"/>
  <c r="H192" i="87"/>
  <c r="H193" i="87"/>
  <c r="H194" i="87"/>
  <c r="H195" i="87"/>
  <c r="H196" i="87"/>
  <c r="H197" i="87"/>
  <c r="H198" i="87"/>
  <c r="H199" i="87"/>
  <c r="H200" i="87"/>
  <c r="H201" i="87"/>
  <c r="H202" i="87"/>
  <c r="H203" i="87"/>
  <c r="H204" i="87"/>
  <c r="H205" i="87"/>
  <c r="H206" i="87"/>
  <c r="H207" i="87"/>
  <c r="H208" i="87"/>
  <c r="H209" i="87"/>
  <c r="H210" i="87"/>
  <c r="H211" i="87"/>
  <c r="H212" i="87"/>
  <c r="H213" i="87"/>
  <c r="H214" i="87"/>
  <c r="H215" i="87"/>
  <c r="H216" i="87"/>
  <c r="H217" i="87"/>
  <c r="H218" i="87"/>
  <c r="H219" i="87"/>
  <c r="H220" i="87"/>
  <c r="H221" i="87"/>
  <c r="H222" i="87"/>
  <c r="H223" i="87"/>
  <c r="H224" i="87"/>
  <c r="H225" i="87"/>
  <c r="H226" i="87"/>
  <c r="H227" i="87"/>
  <c r="H228" i="87"/>
  <c r="H229" i="87"/>
  <c r="H230" i="87"/>
  <c r="H231" i="87"/>
  <c r="H232" i="87"/>
  <c r="H233" i="87"/>
  <c r="H234" i="87"/>
  <c r="H235" i="87"/>
  <c r="H236" i="87"/>
  <c r="H237" i="87"/>
  <c r="H238" i="87"/>
  <c r="H239" i="87"/>
  <c r="H240" i="87"/>
  <c r="H241" i="87"/>
  <c r="H242" i="87"/>
  <c r="H243" i="87"/>
  <c r="H244" i="87"/>
  <c r="H245" i="87"/>
  <c r="H246" i="87"/>
  <c r="H247" i="87"/>
  <c r="H248" i="87"/>
  <c r="H249" i="87"/>
  <c r="H250" i="87"/>
  <c r="H251" i="87"/>
  <c r="H252" i="87"/>
  <c r="H253" i="87"/>
  <c r="H254" i="87"/>
  <c r="H255" i="87"/>
  <c r="H256" i="87"/>
  <c r="H257" i="87"/>
  <c r="H258" i="87"/>
  <c r="H259" i="87"/>
  <c r="H260" i="87"/>
  <c r="H261" i="87"/>
  <c r="H262" i="87"/>
  <c r="H263" i="87"/>
  <c r="H264" i="87"/>
  <c r="H265" i="87"/>
  <c r="H266" i="87"/>
  <c r="H267" i="87"/>
  <c r="H268" i="87"/>
  <c r="H269" i="87"/>
  <c r="H270" i="87"/>
  <c r="H271" i="87"/>
  <c r="H272" i="87"/>
  <c r="H273" i="87"/>
  <c r="H274" i="87"/>
  <c r="H275" i="87"/>
  <c r="H276" i="87"/>
  <c r="H277" i="87"/>
  <c r="H278" i="87"/>
  <c r="H279" i="87"/>
  <c r="H280" i="87"/>
  <c r="H281" i="87"/>
  <c r="H282" i="87"/>
  <c r="H283" i="87"/>
  <c r="H284" i="87"/>
  <c r="H285" i="87"/>
  <c r="H286" i="87"/>
  <c r="H287" i="87"/>
  <c r="H288" i="87"/>
  <c r="H289" i="87"/>
  <c r="H290" i="87"/>
  <c r="H291" i="87"/>
  <c r="H292" i="87"/>
  <c r="H293" i="87"/>
  <c r="H294" i="87"/>
  <c r="H295" i="87"/>
  <c r="H296" i="87"/>
  <c r="H297" i="87"/>
  <c r="H298" i="87"/>
  <c r="H299" i="87"/>
  <c r="H300" i="87"/>
  <c r="H301" i="87"/>
  <c r="H302" i="87"/>
  <c r="H303" i="87"/>
  <c r="H304" i="87"/>
  <c r="H305" i="87"/>
  <c r="H306" i="87"/>
  <c r="H307" i="87"/>
  <c r="H308" i="87"/>
  <c r="H309" i="87"/>
  <c r="H310" i="87"/>
  <c r="H311" i="87"/>
  <c r="H312" i="87"/>
  <c r="H313" i="87"/>
  <c r="H314" i="87"/>
  <c r="H315" i="87"/>
  <c r="H316" i="87"/>
  <c r="H317" i="87"/>
  <c r="H318" i="87"/>
  <c r="H319" i="87"/>
  <c r="H320" i="87"/>
  <c r="H321" i="87"/>
  <c r="H322" i="87"/>
  <c r="H323" i="87"/>
  <c r="H324" i="87"/>
  <c r="H325" i="87"/>
  <c r="H326" i="87"/>
  <c r="H327" i="87"/>
  <c r="H328" i="87"/>
  <c r="H329" i="87"/>
  <c r="H330" i="87"/>
  <c r="H331" i="87"/>
  <c r="H332" i="87"/>
  <c r="H333" i="87"/>
  <c r="H334" i="87"/>
  <c r="H335" i="87"/>
  <c r="H336" i="87"/>
  <c r="H337" i="87"/>
  <c r="H338" i="87"/>
  <c r="H339" i="87"/>
  <c r="H340" i="87"/>
  <c r="H341" i="87"/>
  <c r="H342" i="87"/>
  <c r="H343" i="87"/>
  <c r="H344" i="87"/>
  <c r="H345" i="87"/>
  <c r="H346" i="87"/>
  <c r="H347" i="87"/>
  <c r="H348" i="87"/>
  <c r="H349" i="87"/>
  <c r="H350" i="87"/>
  <c r="H351" i="87"/>
  <c r="H352" i="87"/>
  <c r="H353" i="87"/>
  <c r="H354" i="87"/>
  <c r="H355" i="87"/>
  <c r="H356" i="87"/>
  <c r="H357" i="87"/>
  <c r="H358" i="87"/>
  <c r="H359" i="87"/>
  <c r="H360" i="87"/>
  <c r="H361" i="87"/>
  <c r="H362" i="87"/>
  <c r="H363" i="87"/>
  <c r="H364" i="87"/>
  <c r="H365" i="87"/>
  <c r="H366" i="87"/>
  <c r="H367" i="87"/>
  <c r="H368" i="87"/>
  <c r="H369" i="87"/>
  <c r="H370" i="87"/>
  <c r="H371" i="87"/>
  <c r="H372" i="87"/>
  <c r="H373" i="87"/>
  <c r="H374" i="87"/>
  <c r="H375" i="87"/>
  <c r="H376" i="87"/>
  <c r="H377" i="87"/>
  <c r="H378" i="87"/>
  <c r="H379" i="87"/>
  <c r="H380" i="87"/>
  <c r="H381" i="87"/>
  <c r="H382" i="87"/>
  <c r="H383" i="87"/>
  <c r="H384" i="87"/>
  <c r="H385" i="87"/>
  <c r="H386" i="87"/>
  <c r="H387" i="87"/>
  <c r="H388" i="87"/>
  <c r="H389" i="87"/>
  <c r="H390" i="87"/>
  <c r="H391" i="87"/>
  <c r="H392" i="87"/>
  <c r="H393" i="87"/>
  <c r="H394" i="87"/>
  <c r="H395" i="87"/>
  <c r="H396" i="87"/>
  <c r="H397" i="87"/>
  <c r="H398" i="87"/>
  <c r="H399" i="87"/>
  <c r="H400" i="87"/>
  <c r="H401" i="87"/>
  <c r="H402" i="87"/>
  <c r="H403" i="87"/>
  <c r="H404" i="87"/>
  <c r="H405" i="87"/>
  <c r="H406" i="87"/>
  <c r="H407" i="87"/>
  <c r="H408" i="87"/>
  <c r="H409" i="87"/>
  <c r="H2" i="87"/>
  <c r="L228" i="101" l="1"/>
  <c r="L224" i="101"/>
  <c r="L220" i="101"/>
  <c r="L216" i="101"/>
  <c r="L212" i="101"/>
  <c r="L208" i="101"/>
  <c r="L204" i="101"/>
  <c r="L200" i="101"/>
  <c r="L196" i="101"/>
  <c r="L192" i="101"/>
  <c r="L184" i="101"/>
  <c r="L180" i="101"/>
  <c r="L172" i="101"/>
  <c r="L160" i="101"/>
  <c r="L230" i="101"/>
  <c r="L226" i="101"/>
  <c r="L222" i="101"/>
  <c r="L218" i="101"/>
  <c r="L214" i="101"/>
  <c r="L210" i="101"/>
  <c r="L206" i="101"/>
  <c r="L202" i="101"/>
  <c r="L198" i="101"/>
  <c r="L194" i="101"/>
  <c r="L190" i="101"/>
  <c r="L186" i="101"/>
  <c r="L178" i="101"/>
  <c r="L170" i="101"/>
  <c r="L229" i="101"/>
  <c r="L225" i="101"/>
  <c r="L221" i="101"/>
  <c r="L217" i="101"/>
  <c r="L213" i="101"/>
  <c r="L209" i="101"/>
  <c r="L205" i="101"/>
  <c r="L189" i="101"/>
  <c r="L177" i="101"/>
  <c r="L173" i="101"/>
  <c r="L169" i="101"/>
  <c r="L133" i="101"/>
  <c r="L231" i="101"/>
  <c r="L227" i="101"/>
  <c r="L223" i="101"/>
  <c r="L219" i="101"/>
  <c r="L211" i="101"/>
  <c r="L207" i="101"/>
  <c r="L203" i="101"/>
  <c r="L199" i="101"/>
  <c r="L195" i="101"/>
  <c r="L187" i="101"/>
  <c r="L179" i="101"/>
  <c r="L159" i="101"/>
  <c r="D42" i="92"/>
  <c r="C3" i="105" l="1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17" i="92"/>
  <c r="D32" i="92" l="1"/>
  <c r="D33" i="92" s="1"/>
  <c r="L11" i="99"/>
  <c r="K11" i="99"/>
  <c r="J11" i="99"/>
  <c r="I11" i="99"/>
  <c r="H11" i="99"/>
  <c r="G11" i="99"/>
  <c r="F11" i="99"/>
  <c r="E11" i="99"/>
  <c r="D11" i="99"/>
  <c r="C11" i="99"/>
  <c r="E10" i="98" s="1"/>
  <c r="C15" i="104" s="1"/>
  <c r="D5" i="99"/>
  <c r="E5" i="99" s="1"/>
  <c r="F5" i="99" s="1"/>
  <c r="G5" i="99" s="1"/>
  <c r="H5" i="99" s="1"/>
  <c r="I5" i="99" s="1"/>
  <c r="J5" i="99" s="1"/>
  <c r="K5" i="99" s="1"/>
  <c r="L5" i="99" s="1"/>
  <c r="F204" i="101"/>
  <c r="H204" i="101" s="1"/>
  <c r="F229" i="101"/>
  <c r="H229" i="101" s="1"/>
  <c r="F159" i="101"/>
  <c r="H159" i="101" s="1"/>
  <c r="F190" i="101"/>
  <c r="H190" i="101" s="1"/>
  <c r="F198" i="101"/>
  <c r="H198" i="101" s="1"/>
  <c r="F203" i="101"/>
  <c r="H203" i="101" s="1"/>
  <c r="F195" i="101"/>
  <c r="H195" i="101" s="1"/>
  <c r="F224" i="101"/>
  <c r="H224" i="101" s="1"/>
  <c r="F217" i="101"/>
  <c r="H217" i="101" s="1"/>
  <c r="F206" i="101"/>
  <c r="H206" i="101" s="1"/>
  <c r="F200" i="101"/>
  <c r="H200" i="101" s="1"/>
  <c r="F180" i="101"/>
  <c r="H180" i="101" s="1"/>
  <c r="F220" i="101"/>
  <c r="H220" i="101" s="1"/>
  <c r="F211" i="101"/>
  <c r="H211" i="101" s="1"/>
  <c r="F179" i="101"/>
  <c r="H179" i="101" s="1"/>
  <c r="F209" i="101"/>
  <c r="H209" i="101" s="1"/>
  <c r="F172" i="101"/>
  <c r="H172" i="101" s="1"/>
  <c r="F196" i="101"/>
  <c r="H196" i="101" s="1"/>
  <c r="F226" i="101"/>
  <c r="H226" i="101" s="1"/>
  <c r="F216" i="101"/>
  <c r="H216" i="101" s="1"/>
  <c r="F212" i="101"/>
  <c r="H212" i="101" s="1"/>
  <c r="F160" i="101"/>
  <c r="H160" i="101" s="1"/>
  <c r="F184" i="101"/>
  <c r="H184" i="101" s="1"/>
  <c r="F227" i="101"/>
  <c r="H227" i="101" s="1"/>
  <c r="F194" i="101"/>
  <c r="H194" i="101" s="1"/>
  <c r="F213" i="101"/>
  <c r="H213" i="101" s="1"/>
  <c r="F210" i="101"/>
  <c r="H210" i="101" s="1"/>
  <c r="F192" i="101"/>
  <c r="H192" i="101" s="1"/>
  <c r="F207" i="101"/>
  <c r="H207" i="101" s="1"/>
  <c r="F208" i="101"/>
  <c r="H208" i="101" s="1"/>
  <c r="F223" i="101"/>
  <c r="H223" i="101" s="1"/>
  <c r="F231" i="101"/>
  <c r="H231" i="101" s="1"/>
  <c r="F230" i="101"/>
  <c r="H230" i="101" s="1"/>
  <c r="F214" i="101"/>
  <c r="H214" i="101" s="1"/>
  <c r="F228" i="101"/>
  <c r="H228" i="101" s="1"/>
  <c r="F222" i="101"/>
  <c r="H222" i="101" s="1"/>
  <c r="F199" i="101"/>
  <c r="H199" i="101" s="1"/>
  <c r="F178" i="101"/>
  <c r="H178" i="101" s="1"/>
  <c r="F205" i="101"/>
  <c r="H205" i="101" s="1"/>
  <c r="F133" i="101"/>
  <c r="H133" i="101" s="1"/>
  <c r="F189" i="101"/>
  <c r="H189" i="101" s="1"/>
  <c r="F177" i="101"/>
  <c r="H177" i="101" s="1"/>
  <c r="F169" i="101"/>
  <c r="H169" i="101" s="1"/>
  <c r="F221" i="101"/>
  <c r="H221" i="101" s="1"/>
  <c r="F173" i="101"/>
  <c r="H173" i="101" s="1"/>
  <c r="F187" i="101"/>
  <c r="H187" i="101" s="1"/>
  <c r="G999" i="101"/>
  <c r="G991" i="101"/>
  <c r="N991" i="101" s="1"/>
  <c r="G983" i="101"/>
  <c r="G975" i="101"/>
  <c r="G967" i="101"/>
  <c r="G959" i="101"/>
  <c r="G951" i="101"/>
  <c r="G943" i="101"/>
  <c r="G935" i="101"/>
  <c r="N935" i="101" s="1"/>
  <c r="G927" i="101"/>
  <c r="G919" i="101"/>
  <c r="G911" i="101"/>
  <c r="G903" i="101"/>
  <c r="G895" i="101"/>
  <c r="G887" i="101"/>
  <c r="G879" i="101"/>
  <c r="G871" i="101"/>
  <c r="G863" i="101"/>
  <c r="G855" i="101"/>
  <c r="G847" i="101"/>
  <c r="G839" i="101"/>
  <c r="G831" i="101"/>
  <c r="G823" i="101"/>
  <c r="G815" i="101"/>
  <c r="G807" i="101"/>
  <c r="G799" i="101"/>
  <c r="G791" i="101"/>
  <c r="G783" i="101"/>
  <c r="G775" i="101"/>
  <c r="G767" i="101"/>
  <c r="G759" i="101"/>
  <c r="G751" i="101"/>
  <c r="G743" i="101"/>
  <c r="G735" i="101"/>
  <c r="G727" i="101"/>
  <c r="G719" i="101"/>
  <c r="G711" i="101"/>
  <c r="I711" i="101" s="1"/>
  <c r="J711" i="101" s="1"/>
  <c r="G703" i="101"/>
  <c r="I703" i="101" s="1"/>
  <c r="J703" i="101" s="1"/>
  <c r="G695" i="101"/>
  <c r="I695" i="101" s="1"/>
  <c r="J695" i="101" s="1"/>
  <c r="G687" i="101"/>
  <c r="G679" i="101"/>
  <c r="I679" i="101" s="1"/>
  <c r="J679" i="101" s="1"/>
  <c r="G671" i="101"/>
  <c r="I671" i="101" s="1"/>
  <c r="J671" i="101" s="1"/>
  <c r="G662" i="101"/>
  <c r="I662" i="101" s="1"/>
  <c r="J662" i="101" s="1"/>
  <c r="G652" i="101"/>
  <c r="G641" i="101"/>
  <c r="I641" i="101" s="1"/>
  <c r="J641" i="101" s="1"/>
  <c r="G630" i="101"/>
  <c r="I630" i="101" s="1"/>
  <c r="J630" i="101" s="1"/>
  <c r="G620" i="101"/>
  <c r="I620" i="101" s="1"/>
  <c r="J620" i="101" s="1"/>
  <c r="G609" i="101"/>
  <c r="G598" i="101"/>
  <c r="I598" i="101" s="1"/>
  <c r="J598" i="101" s="1"/>
  <c r="G588" i="101"/>
  <c r="I588" i="101" s="1"/>
  <c r="J588" i="101" s="1"/>
  <c r="G577" i="101"/>
  <c r="I577" i="101"/>
  <c r="J577" i="101" s="1"/>
  <c r="G566" i="101"/>
  <c r="G556" i="101"/>
  <c r="G545" i="101"/>
  <c r="I545" i="101" s="1"/>
  <c r="J545" i="101" s="1"/>
  <c r="G534" i="101"/>
  <c r="I534" i="101" s="1"/>
  <c r="J534" i="101" s="1"/>
  <c r="G524" i="101"/>
  <c r="G513" i="101"/>
  <c r="G487" i="101"/>
  <c r="I487" i="101" s="1"/>
  <c r="J487" i="101" s="1"/>
  <c r="G459" i="101"/>
  <c r="I459" i="101" s="1"/>
  <c r="J459" i="101" s="1"/>
  <c r="G423" i="101"/>
  <c r="G364" i="101"/>
  <c r="I364" i="101" s="1"/>
  <c r="J364" i="101" s="1"/>
  <c r="G286" i="101"/>
  <c r="I286" i="101" s="1"/>
  <c r="J286" i="101" s="1"/>
  <c r="G200" i="101"/>
  <c r="I200" i="101" s="1"/>
  <c r="J200" i="101" s="1"/>
  <c r="G996" i="101"/>
  <c r="I996" i="101" s="1"/>
  <c r="J996" i="101" s="1"/>
  <c r="G988" i="101"/>
  <c r="I988" i="101" s="1"/>
  <c r="J988" i="101" s="1"/>
  <c r="G980" i="101"/>
  <c r="I980" i="101" s="1"/>
  <c r="J980" i="101" s="1"/>
  <c r="G972" i="101"/>
  <c r="I972" i="101" s="1"/>
  <c r="J972" i="101" s="1"/>
  <c r="G964" i="101"/>
  <c r="I964" i="101" s="1"/>
  <c r="J964" i="101" s="1"/>
  <c r="G956" i="101"/>
  <c r="I956" i="101" s="1"/>
  <c r="J956" i="101" s="1"/>
  <c r="G948" i="101"/>
  <c r="I948" i="101" s="1"/>
  <c r="J948" i="101" s="1"/>
  <c r="G940" i="101"/>
  <c r="I940" i="101" s="1"/>
  <c r="J940" i="101" s="1"/>
  <c r="G932" i="101"/>
  <c r="I932" i="101" s="1"/>
  <c r="J932" i="101" s="1"/>
  <c r="G924" i="101"/>
  <c r="I924" i="101" s="1"/>
  <c r="J924" i="101" s="1"/>
  <c r="G916" i="101"/>
  <c r="I916" i="101" s="1"/>
  <c r="J916" i="101"/>
  <c r="G908" i="101"/>
  <c r="I908" i="101" s="1"/>
  <c r="J908" i="101" s="1"/>
  <c r="G900" i="101"/>
  <c r="I900" i="101" s="1"/>
  <c r="J900" i="101" s="1"/>
  <c r="G892" i="101"/>
  <c r="I892" i="101" s="1"/>
  <c r="J892" i="101" s="1"/>
  <c r="G884" i="101"/>
  <c r="I884" i="101" s="1"/>
  <c r="J884" i="101" s="1"/>
  <c r="G876" i="101"/>
  <c r="I876" i="101" s="1"/>
  <c r="J876" i="101" s="1"/>
  <c r="G868" i="101"/>
  <c r="I868" i="101" s="1"/>
  <c r="J868" i="101" s="1"/>
  <c r="G860" i="101"/>
  <c r="I860" i="101" s="1"/>
  <c r="J860" i="101" s="1"/>
  <c r="G852" i="101"/>
  <c r="I852" i="101" s="1"/>
  <c r="J852" i="101" s="1"/>
  <c r="G844" i="101"/>
  <c r="I844" i="101" s="1"/>
  <c r="J844" i="101" s="1"/>
  <c r="G836" i="101"/>
  <c r="I836" i="101" s="1"/>
  <c r="J836" i="101" s="1"/>
  <c r="G828" i="101"/>
  <c r="I828" i="101" s="1"/>
  <c r="J828" i="101" s="1"/>
  <c r="G820" i="101"/>
  <c r="I820" i="101" s="1"/>
  <c r="J820" i="101" s="1"/>
  <c r="G812" i="101"/>
  <c r="I812" i="101" s="1"/>
  <c r="J812" i="101" s="1"/>
  <c r="G804" i="101"/>
  <c r="I804" i="101" s="1"/>
  <c r="J804" i="101" s="1"/>
  <c r="G796" i="101"/>
  <c r="I796" i="101" s="1"/>
  <c r="J796" i="101" s="1"/>
  <c r="G788" i="101"/>
  <c r="I788" i="101" s="1"/>
  <c r="J788" i="101"/>
  <c r="G780" i="101"/>
  <c r="I780" i="101" s="1"/>
  <c r="J780" i="101" s="1"/>
  <c r="G772" i="101"/>
  <c r="I772" i="101" s="1"/>
  <c r="J772" i="101" s="1"/>
  <c r="G764" i="101"/>
  <c r="I764" i="101" s="1"/>
  <c r="J764" i="101" s="1"/>
  <c r="G756" i="101"/>
  <c r="I756" i="101" s="1"/>
  <c r="J756" i="101" s="1"/>
  <c r="G748" i="101"/>
  <c r="I748" i="101" s="1"/>
  <c r="J748" i="101" s="1"/>
  <c r="G740" i="101"/>
  <c r="I740" i="101" s="1"/>
  <c r="J740" i="101" s="1"/>
  <c r="G732" i="101"/>
  <c r="I732" i="101" s="1"/>
  <c r="J732" i="101" s="1"/>
  <c r="G724" i="101"/>
  <c r="I724" i="101" s="1"/>
  <c r="J724" i="101" s="1"/>
  <c r="G716" i="101"/>
  <c r="I716" i="101" s="1"/>
  <c r="J716" i="101" s="1"/>
  <c r="G708" i="101"/>
  <c r="I708" i="101" s="1"/>
  <c r="J708" i="101" s="1"/>
  <c r="G700" i="101"/>
  <c r="I700" i="101" s="1"/>
  <c r="J700" i="101" s="1"/>
  <c r="G692" i="101"/>
  <c r="I692" i="101" s="1"/>
  <c r="J692" i="101" s="1"/>
  <c r="G684" i="101"/>
  <c r="I684" i="101" s="1"/>
  <c r="J684" i="101" s="1"/>
  <c r="G676" i="101"/>
  <c r="I676" i="101" s="1"/>
  <c r="J676" i="101" s="1"/>
  <c r="G668" i="101"/>
  <c r="I668" i="101" s="1"/>
  <c r="J668" i="101" s="1"/>
  <c r="G658" i="101"/>
  <c r="I658" i="101" s="1"/>
  <c r="J658" i="101" s="1"/>
  <c r="G648" i="101"/>
  <c r="I648" i="101" s="1"/>
  <c r="J648" i="101" s="1"/>
  <c r="G637" i="101"/>
  <c r="I637" i="101" s="1"/>
  <c r="J637" i="101" s="1"/>
  <c r="G626" i="101"/>
  <c r="I626" i="101" s="1"/>
  <c r="J626" i="101" s="1"/>
  <c r="G616" i="101"/>
  <c r="I616" i="101" s="1"/>
  <c r="J616" i="101" s="1"/>
  <c r="G605" i="101"/>
  <c r="M605" i="101" s="1"/>
  <c r="G594" i="101"/>
  <c r="I594" i="101" s="1"/>
  <c r="J594" i="101" s="1"/>
  <c r="G584" i="101"/>
  <c r="I584" i="101" s="1"/>
  <c r="J584" i="101" s="1"/>
  <c r="G573" i="101"/>
  <c r="I573" i="101" s="1"/>
  <c r="J573" i="101" s="1"/>
  <c r="G562" i="101"/>
  <c r="I562" i="101" s="1"/>
  <c r="J562" i="101" s="1"/>
  <c r="G552" i="101"/>
  <c r="I552" i="101" s="1"/>
  <c r="J552" i="101" s="1"/>
  <c r="G541" i="101"/>
  <c r="N541" i="101" s="1"/>
  <c r="G530" i="101"/>
  <c r="I530" i="101" s="1"/>
  <c r="J530" i="101" s="1"/>
  <c r="G520" i="101"/>
  <c r="I520" i="101" s="1"/>
  <c r="J520" i="101" s="1"/>
  <c r="G508" i="101"/>
  <c r="I508" i="101" s="1"/>
  <c r="J508" i="101" s="1"/>
  <c r="G480" i="101"/>
  <c r="I480" i="101" s="1"/>
  <c r="J480" i="101" s="1"/>
  <c r="G451" i="101"/>
  <c r="I451" i="101" s="1"/>
  <c r="J451" i="101" s="1"/>
  <c r="G412" i="101"/>
  <c r="I412" i="101" s="1"/>
  <c r="J412" i="101" s="1"/>
  <c r="G348" i="101"/>
  <c r="I348" i="101" s="1"/>
  <c r="J348" i="101" s="1"/>
  <c r="G264" i="101"/>
  <c r="I264" i="101" s="1"/>
  <c r="J264" i="101" s="1"/>
  <c r="G995" i="101"/>
  <c r="I995" i="101" s="1"/>
  <c r="J995" i="101" s="1"/>
  <c r="G987" i="101"/>
  <c r="I987" i="101" s="1"/>
  <c r="J987" i="101" s="1"/>
  <c r="G979" i="101"/>
  <c r="I979" i="101" s="1"/>
  <c r="J979" i="101" s="1"/>
  <c r="G971" i="101"/>
  <c r="I971" i="101" s="1"/>
  <c r="J971" i="101" s="1"/>
  <c r="G963" i="101"/>
  <c r="I963" i="101" s="1"/>
  <c r="J963" i="101" s="1"/>
  <c r="G955" i="101"/>
  <c r="I955" i="101" s="1"/>
  <c r="J955" i="101" s="1"/>
  <c r="G947" i="101"/>
  <c r="I947" i="101" s="1"/>
  <c r="J947" i="101" s="1"/>
  <c r="G939" i="101"/>
  <c r="I939" i="101" s="1"/>
  <c r="J939" i="101"/>
  <c r="G931" i="101"/>
  <c r="I931" i="101" s="1"/>
  <c r="J931" i="101" s="1"/>
  <c r="G923" i="101"/>
  <c r="I923" i="101" s="1"/>
  <c r="J923" i="101" s="1"/>
  <c r="G915" i="101"/>
  <c r="I915" i="101" s="1"/>
  <c r="J915" i="101" s="1"/>
  <c r="G907" i="101"/>
  <c r="I907" i="101" s="1"/>
  <c r="J907" i="101" s="1"/>
  <c r="G899" i="101"/>
  <c r="I899" i="101" s="1"/>
  <c r="J899" i="101" s="1"/>
  <c r="G891" i="101"/>
  <c r="I891" i="101" s="1"/>
  <c r="J891" i="101" s="1"/>
  <c r="G883" i="101"/>
  <c r="N883" i="101" s="1"/>
  <c r="G875" i="101"/>
  <c r="I875" i="101" s="1"/>
  <c r="J875" i="101" s="1"/>
  <c r="G867" i="101"/>
  <c r="I867" i="101" s="1"/>
  <c r="J867" i="101" s="1"/>
  <c r="G859" i="101"/>
  <c r="I859" i="101" s="1"/>
  <c r="J859" i="101" s="1"/>
  <c r="G851" i="101"/>
  <c r="I851" i="101" s="1"/>
  <c r="J851" i="101" s="1"/>
  <c r="G843" i="101"/>
  <c r="I843" i="101" s="1"/>
  <c r="J843" i="101"/>
  <c r="G835" i="101"/>
  <c r="I835" i="101" s="1"/>
  <c r="J835" i="101" s="1"/>
  <c r="G827" i="101"/>
  <c r="N827" i="101" s="1"/>
  <c r="G819" i="101"/>
  <c r="I819" i="101" s="1"/>
  <c r="J819" i="101" s="1"/>
  <c r="G811" i="101"/>
  <c r="I811" i="101" s="1"/>
  <c r="J811" i="101" s="1"/>
  <c r="G803" i="101"/>
  <c r="I803" i="101" s="1"/>
  <c r="J803" i="101" s="1"/>
  <c r="G795" i="101"/>
  <c r="I795" i="101" s="1"/>
  <c r="J795" i="101" s="1"/>
  <c r="G787" i="101"/>
  <c r="I787" i="101" s="1"/>
  <c r="J787" i="101" s="1"/>
  <c r="G779" i="101"/>
  <c r="G771" i="101"/>
  <c r="G763" i="101"/>
  <c r="G755" i="101"/>
  <c r="G747" i="101"/>
  <c r="G739" i="101"/>
  <c r="G731" i="101"/>
  <c r="G723" i="101"/>
  <c r="G715" i="101"/>
  <c r="G707" i="101"/>
  <c r="G699" i="101"/>
  <c r="G691" i="101"/>
  <c r="G683" i="101"/>
  <c r="G675" i="101"/>
  <c r="G667" i="101"/>
  <c r="G657" i="101"/>
  <c r="G646" i="101"/>
  <c r="G636" i="101"/>
  <c r="G625" i="101"/>
  <c r="G614" i="101"/>
  <c r="G604" i="101"/>
  <c r="G593" i="101"/>
  <c r="G582" i="101"/>
  <c r="G572" i="101"/>
  <c r="G561" i="101"/>
  <c r="N561" i="101" s="1"/>
  <c r="G550" i="101"/>
  <c r="G540" i="101"/>
  <c r="G529" i="101"/>
  <c r="G518" i="101"/>
  <c r="G502" i="101"/>
  <c r="G472" i="101"/>
  <c r="G444" i="101"/>
  <c r="G396" i="101"/>
  <c r="G328" i="101"/>
  <c r="G243" i="101"/>
  <c r="G1000" i="101"/>
  <c r="G992" i="101"/>
  <c r="G984" i="101"/>
  <c r="G976" i="101"/>
  <c r="G968" i="101"/>
  <c r="G960" i="101"/>
  <c r="G952" i="101"/>
  <c r="G944" i="101"/>
  <c r="G936" i="101"/>
  <c r="G928" i="101"/>
  <c r="G920" i="101"/>
  <c r="G912" i="101"/>
  <c r="G904" i="101"/>
  <c r="G896" i="101"/>
  <c r="G888" i="101"/>
  <c r="G880" i="101"/>
  <c r="G872" i="101"/>
  <c r="G864" i="101"/>
  <c r="G856" i="101"/>
  <c r="G848" i="101"/>
  <c r="G840" i="101"/>
  <c r="G832" i="101"/>
  <c r="G824" i="101"/>
  <c r="G816" i="101"/>
  <c r="G808" i="101"/>
  <c r="G800" i="101"/>
  <c r="G792" i="101"/>
  <c r="G784" i="101"/>
  <c r="G776" i="101"/>
  <c r="G768" i="101"/>
  <c r="G760" i="101"/>
  <c r="G752" i="101"/>
  <c r="G744" i="101"/>
  <c r="G736" i="101"/>
  <c r="G728" i="101"/>
  <c r="G720" i="101"/>
  <c r="G712" i="101"/>
  <c r="G704" i="101"/>
  <c r="G696" i="101"/>
  <c r="G688" i="101"/>
  <c r="G680" i="101"/>
  <c r="G672" i="101"/>
  <c r="G664" i="101"/>
  <c r="G653" i="101"/>
  <c r="G642" i="101"/>
  <c r="G632" i="101"/>
  <c r="G621" i="101"/>
  <c r="G610" i="101"/>
  <c r="G600" i="101"/>
  <c r="G589" i="101"/>
  <c r="G578" i="101"/>
  <c r="G568" i="101"/>
  <c r="G557" i="101"/>
  <c r="G546" i="101"/>
  <c r="G536" i="101"/>
  <c r="G525" i="101"/>
  <c r="G514" i="101"/>
  <c r="G494" i="101"/>
  <c r="G466" i="101"/>
  <c r="G435" i="101"/>
  <c r="G380" i="101"/>
  <c r="G307" i="101"/>
  <c r="G222" i="101"/>
  <c r="G507" i="101"/>
  <c r="G499" i="101"/>
  <c r="G492" i="101"/>
  <c r="G486" i="101"/>
  <c r="G478" i="101"/>
  <c r="G471" i="101"/>
  <c r="G464" i="101"/>
  <c r="G456" i="101"/>
  <c r="G450" i="101"/>
  <c r="G443" i="101"/>
  <c r="G431" i="101"/>
  <c r="G420" i="101"/>
  <c r="G411" i="101"/>
  <c r="G395" i="101"/>
  <c r="G379" i="101"/>
  <c r="G363" i="101"/>
  <c r="G347" i="101"/>
  <c r="G327" i="101"/>
  <c r="G306" i="101"/>
  <c r="G284" i="101"/>
  <c r="G263" i="101"/>
  <c r="G242" i="101"/>
  <c r="G220" i="101"/>
  <c r="G199" i="101"/>
  <c r="G998" i="101"/>
  <c r="G994" i="101"/>
  <c r="G990" i="101"/>
  <c r="G986" i="101"/>
  <c r="G982" i="101"/>
  <c r="G978" i="101"/>
  <c r="G974" i="101"/>
  <c r="G970" i="101"/>
  <c r="G966" i="101"/>
  <c r="G962" i="101"/>
  <c r="G958" i="101"/>
  <c r="G954" i="101"/>
  <c r="G950" i="101"/>
  <c r="G946" i="101"/>
  <c r="G942" i="101"/>
  <c r="G938" i="101"/>
  <c r="G934" i="101"/>
  <c r="G930" i="101"/>
  <c r="G926" i="101"/>
  <c r="G922" i="101"/>
  <c r="G918" i="101"/>
  <c r="G914" i="101"/>
  <c r="G910" i="101"/>
  <c r="G906" i="101"/>
  <c r="G902" i="101"/>
  <c r="G898" i="101"/>
  <c r="G894" i="101"/>
  <c r="G890" i="101"/>
  <c r="G886" i="101"/>
  <c r="G882" i="101"/>
  <c r="G878" i="101"/>
  <c r="G874" i="101"/>
  <c r="M874" i="101" s="1"/>
  <c r="G870" i="101"/>
  <c r="G866" i="101"/>
  <c r="G862" i="101"/>
  <c r="G858" i="101"/>
  <c r="G854" i="101"/>
  <c r="G850" i="101"/>
  <c r="G846" i="101"/>
  <c r="G842" i="101"/>
  <c r="G838" i="101"/>
  <c r="G834" i="101"/>
  <c r="G830" i="101"/>
  <c r="G826" i="101"/>
  <c r="N826" i="101" s="1"/>
  <c r="G822" i="101"/>
  <c r="G818" i="101"/>
  <c r="G814" i="101"/>
  <c r="G810" i="101"/>
  <c r="G806" i="101"/>
  <c r="G802" i="101"/>
  <c r="G798" i="101"/>
  <c r="G794" i="101"/>
  <c r="G790" i="101"/>
  <c r="G786" i="101"/>
  <c r="G782" i="101"/>
  <c r="G778" i="101"/>
  <c r="G774" i="101"/>
  <c r="G770" i="101"/>
  <c r="G766" i="101"/>
  <c r="G762" i="101"/>
  <c r="G758" i="101"/>
  <c r="G754" i="101"/>
  <c r="G750" i="101"/>
  <c r="G746" i="101"/>
  <c r="G742" i="101"/>
  <c r="G738" i="101"/>
  <c r="G734" i="101"/>
  <c r="G730" i="101"/>
  <c r="G726" i="101"/>
  <c r="G722" i="101"/>
  <c r="G718" i="101"/>
  <c r="G714" i="101"/>
  <c r="G710" i="101"/>
  <c r="G706" i="101"/>
  <c r="G702" i="101"/>
  <c r="G698" i="101"/>
  <c r="G694" i="101"/>
  <c r="G690" i="101"/>
  <c r="G686" i="101"/>
  <c r="G682" i="101"/>
  <c r="G678" i="101"/>
  <c r="G674" i="101"/>
  <c r="G670" i="101"/>
  <c r="G666" i="101"/>
  <c r="G661" i="101"/>
  <c r="G656" i="101"/>
  <c r="G650" i="101"/>
  <c r="G645" i="101"/>
  <c r="G640" i="101"/>
  <c r="G634" i="101"/>
  <c r="G629" i="101"/>
  <c r="G624" i="101"/>
  <c r="G618" i="101"/>
  <c r="G613" i="101"/>
  <c r="G608" i="101"/>
  <c r="G602" i="101"/>
  <c r="G597" i="101"/>
  <c r="G592" i="101"/>
  <c r="G586" i="101"/>
  <c r="G581" i="101"/>
  <c r="G576" i="101"/>
  <c r="G570" i="101"/>
  <c r="G565" i="101"/>
  <c r="G560" i="101"/>
  <c r="G554" i="101"/>
  <c r="G549" i="101"/>
  <c r="G544" i="101"/>
  <c r="G538" i="101"/>
  <c r="G533" i="101"/>
  <c r="G528" i="101"/>
  <c r="G522" i="101"/>
  <c r="G517" i="101"/>
  <c r="G512" i="101"/>
  <c r="G504" i="101"/>
  <c r="G498" i="101"/>
  <c r="G491" i="101"/>
  <c r="G483" i="101"/>
  <c r="G476" i="101"/>
  <c r="G470" i="101"/>
  <c r="G462" i="101"/>
  <c r="G455" i="101"/>
  <c r="G448" i="101"/>
  <c r="G439" i="101"/>
  <c r="G428" i="101"/>
  <c r="G419" i="101"/>
  <c r="G404" i="101"/>
  <c r="G388" i="101"/>
  <c r="G372" i="101"/>
  <c r="G356" i="101"/>
  <c r="G339" i="101"/>
  <c r="G318" i="101"/>
  <c r="G296" i="101"/>
  <c r="G275" i="101"/>
  <c r="G254" i="101"/>
  <c r="G232" i="101"/>
  <c r="G211" i="101"/>
  <c r="G190" i="101"/>
  <c r="G160" i="101"/>
  <c r="G997" i="101"/>
  <c r="G993" i="101"/>
  <c r="G989" i="101"/>
  <c r="G985" i="101"/>
  <c r="G981" i="101"/>
  <c r="G977" i="101"/>
  <c r="G973" i="101"/>
  <c r="G969" i="101"/>
  <c r="G965" i="101"/>
  <c r="G961" i="101"/>
  <c r="G957" i="101"/>
  <c r="G953" i="101"/>
  <c r="G949" i="101"/>
  <c r="G945" i="101"/>
  <c r="G941" i="101"/>
  <c r="G937" i="101"/>
  <c r="G933" i="101"/>
  <c r="G929" i="101"/>
  <c r="G925" i="101"/>
  <c r="G921" i="101"/>
  <c r="G917" i="101"/>
  <c r="G913" i="101"/>
  <c r="G909" i="101"/>
  <c r="G905" i="101"/>
  <c r="G901" i="101"/>
  <c r="G897" i="101"/>
  <c r="G893" i="101"/>
  <c r="G889" i="101"/>
  <c r="G885" i="101"/>
  <c r="G881" i="101"/>
  <c r="G877" i="101"/>
  <c r="G873" i="101"/>
  <c r="G869" i="101"/>
  <c r="G865" i="101"/>
  <c r="G861" i="101"/>
  <c r="G857" i="101"/>
  <c r="G853" i="101"/>
  <c r="G849" i="101"/>
  <c r="G845" i="101"/>
  <c r="G841" i="101"/>
  <c r="G837" i="101"/>
  <c r="G833" i="101"/>
  <c r="G829" i="101"/>
  <c r="G825" i="101"/>
  <c r="G821" i="101"/>
  <c r="G817" i="101"/>
  <c r="G813" i="101"/>
  <c r="G809" i="101"/>
  <c r="G805" i="101"/>
  <c r="G801" i="101"/>
  <c r="G797" i="101"/>
  <c r="G793" i="101"/>
  <c r="G789" i="101"/>
  <c r="G785" i="101"/>
  <c r="G781" i="101"/>
  <c r="G777" i="101"/>
  <c r="G773" i="101"/>
  <c r="G769" i="101"/>
  <c r="G765" i="101"/>
  <c r="G761" i="101"/>
  <c r="G757" i="101"/>
  <c r="G753" i="101"/>
  <c r="G749" i="101"/>
  <c r="G745" i="101"/>
  <c r="G741" i="101"/>
  <c r="G737" i="101"/>
  <c r="G733" i="101"/>
  <c r="G729" i="101"/>
  <c r="G725" i="101"/>
  <c r="G721" i="101"/>
  <c r="G717" i="101"/>
  <c r="G713" i="101"/>
  <c r="G709" i="101"/>
  <c r="G705" i="101"/>
  <c r="G701" i="101"/>
  <c r="G697" i="101"/>
  <c r="G693" i="101"/>
  <c r="G689" i="101"/>
  <c r="G685" i="101"/>
  <c r="G681" i="101"/>
  <c r="G677" i="101"/>
  <c r="G673" i="101"/>
  <c r="G669" i="101"/>
  <c r="G665" i="101"/>
  <c r="G660" i="101"/>
  <c r="G654" i="101"/>
  <c r="G649" i="101"/>
  <c r="G644" i="101"/>
  <c r="G638" i="101"/>
  <c r="G633" i="101"/>
  <c r="G628" i="101"/>
  <c r="G622" i="101"/>
  <c r="G617" i="101"/>
  <c r="G612" i="101"/>
  <c r="G606" i="101"/>
  <c r="G601" i="101"/>
  <c r="G596" i="101"/>
  <c r="G590" i="101"/>
  <c r="G585" i="101"/>
  <c r="G580" i="101"/>
  <c r="G574" i="101"/>
  <c r="G569" i="101"/>
  <c r="G564" i="101"/>
  <c r="G558" i="101"/>
  <c r="G553" i="101"/>
  <c r="G548" i="101"/>
  <c r="G542" i="101"/>
  <c r="G537" i="101"/>
  <c r="G532" i="101"/>
  <c r="G526" i="101"/>
  <c r="G521" i="101"/>
  <c r="G516" i="101"/>
  <c r="G510" i="101"/>
  <c r="G503" i="101"/>
  <c r="G496" i="101"/>
  <c r="G488" i="101"/>
  <c r="G482" i="101"/>
  <c r="G475" i="101"/>
  <c r="G467" i="101"/>
  <c r="G460" i="101"/>
  <c r="G454" i="101"/>
  <c r="G446" i="101"/>
  <c r="G436" i="101"/>
  <c r="G427" i="101"/>
  <c r="G415" i="101"/>
  <c r="G403" i="101"/>
  <c r="G387" i="101"/>
  <c r="G371" i="101"/>
  <c r="G355" i="101"/>
  <c r="G338" i="101"/>
  <c r="G316" i="101"/>
  <c r="G295" i="101"/>
  <c r="G274" i="101"/>
  <c r="G252" i="101"/>
  <c r="G231" i="101"/>
  <c r="G210" i="101"/>
  <c r="G159" i="101"/>
  <c r="G663" i="101"/>
  <c r="G659" i="101"/>
  <c r="G655" i="101"/>
  <c r="G651" i="101"/>
  <c r="G647" i="101"/>
  <c r="G643" i="101"/>
  <c r="G639" i="101"/>
  <c r="G635" i="101"/>
  <c r="G631" i="101"/>
  <c r="G627" i="101"/>
  <c r="G623" i="101"/>
  <c r="G619" i="101"/>
  <c r="G615" i="101"/>
  <c r="G611" i="101"/>
  <c r="G607" i="101"/>
  <c r="G603" i="101"/>
  <c r="G599" i="101"/>
  <c r="G595" i="101"/>
  <c r="G591" i="101"/>
  <c r="G587" i="101"/>
  <c r="G583" i="101"/>
  <c r="G579" i="101"/>
  <c r="G575" i="101"/>
  <c r="G571" i="101"/>
  <c r="G567" i="101"/>
  <c r="G563" i="101"/>
  <c r="G559" i="101"/>
  <c r="G555" i="101"/>
  <c r="G551" i="101"/>
  <c r="G547" i="101"/>
  <c r="G543" i="101"/>
  <c r="G539" i="101"/>
  <c r="G535" i="101"/>
  <c r="G531" i="101"/>
  <c r="G527" i="101"/>
  <c r="G523" i="101"/>
  <c r="G519" i="101"/>
  <c r="G515" i="101"/>
  <c r="G511" i="101"/>
  <c r="G506" i="101"/>
  <c r="G500" i="101"/>
  <c r="G495" i="101"/>
  <c r="G490" i="101"/>
  <c r="G484" i="101"/>
  <c r="G479" i="101"/>
  <c r="G474" i="101"/>
  <c r="G468" i="101"/>
  <c r="G463" i="101"/>
  <c r="G458" i="101"/>
  <c r="G452" i="101"/>
  <c r="G447" i="101"/>
  <c r="G440" i="101"/>
  <c r="G432" i="101"/>
  <c r="G424" i="101"/>
  <c r="G416" i="101"/>
  <c r="G408" i="101"/>
  <c r="G400" i="101"/>
  <c r="G392" i="101"/>
  <c r="G384" i="101"/>
  <c r="G376" i="101"/>
  <c r="G368" i="101"/>
  <c r="G360" i="101"/>
  <c r="G352" i="101"/>
  <c r="G344" i="101"/>
  <c r="G334" i="101"/>
  <c r="G323" i="101"/>
  <c r="I323" i="101" s="1"/>
  <c r="J323" i="101" s="1"/>
  <c r="G312" i="101"/>
  <c r="I312" i="101" s="1"/>
  <c r="J312" i="101" s="1"/>
  <c r="G302" i="101"/>
  <c r="I302" i="101" s="1"/>
  <c r="J302" i="101" s="1"/>
  <c r="G291" i="101"/>
  <c r="I291" i="101" s="1"/>
  <c r="J291" i="101" s="1"/>
  <c r="G280" i="101"/>
  <c r="I280" i="101" s="1"/>
  <c r="J280" i="101" s="1"/>
  <c r="G270" i="101"/>
  <c r="I270" i="101" s="1"/>
  <c r="J270" i="101" s="1"/>
  <c r="G259" i="101"/>
  <c r="I259" i="101" s="1"/>
  <c r="J259" i="101" s="1"/>
  <c r="G248" i="101"/>
  <c r="I248" i="101" s="1"/>
  <c r="J248" i="101" s="1"/>
  <c r="G238" i="101"/>
  <c r="I238" i="101" s="1"/>
  <c r="J238" i="101" s="1"/>
  <c r="G227" i="101"/>
  <c r="I227" i="101" s="1"/>
  <c r="J227" i="101" s="1"/>
  <c r="G216" i="101"/>
  <c r="I216" i="101" s="1"/>
  <c r="J216" i="101" s="1"/>
  <c r="G206" i="101"/>
  <c r="I206" i="101" s="1"/>
  <c r="J206" i="101" s="1"/>
  <c r="G195" i="101"/>
  <c r="I195" i="101" s="1"/>
  <c r="J195" i="101" s="1"/>
  <c r="G184" i="101"/>
  <c r="I184" i="101" s="1"/>
  <c r="J184" i="101" s="1"/>
  <c r="G407" i="101"/>
  <c r="I407" i="101" s="1"/>
  <c r="J407" i="101" s="1"/>
  <c r="G399" i="101"/>
  <c r="I399" i="101" s="1"/>
  <c r="J399" i="101" s="1"/>
  <c r="G391" i="101"/>
  <c r="I391" i="101" s="1"/>
  <c r="J391" i="101" s="1"/>
  <c r="G383" i="101"/>
  <c r="I383" i="101" s="1"/>
  <c r="J383" i="101" s="1"/>
  <c r="G375" i="101"/>
  <c r="I375" i="101" s="1"/>
  <c r="J375" i="101" s="1"/>
  <c r="G367" i="101"/>
  <c r="I367" i="101" s="1"/>
  <c r="J367" i="101" s="1"/>
  <c r="G359" i="101"/>
  <c r="I359" i="101" s="1"/>
  <c r="J359" i="101" s="1"/>
  <c r="G351" i="101"/>
  <c r="I351" i="101" s="1"/>
  <c r="J351" i="101" s="1"/>
  <c r="G343" i="101"/>
  <c r="I343" i="101" s="1"/>
  <c r="J343" i="101" s="1"/>
  <c r="G332" i="101"/>
  <c r="I332" i="101" s="1"/>
  <c r="J332" i="101" s="1"/>
  <c r="G322" i="101"/>
  <c r="I322" i="101" s="1"/>
  <c r="J322" i="101" s="1"/>
  <c r="G311" i="101"/>
  <c r="I311" i="101" s="1"/>
  <c r="J311" i="101" s="1"/>
  <c r="G300" i="101"/>
  <c r="I300" i="101" s="1"/>
  <c r="J300" i="101" s="1"/>
  <c r="G290" i="101"/>
  <c r="I290" i="101" s="1"/>
  <c r="J290" i="101" s="1"/>
  <c r="G279" i="101"/>
  <c r="I279" i="101" s="1"/>
  <c r="J279" i="101" s="1"/>
  <c r="G268" i="101"/>
  <c r="I268" i="101" s="1"/>
  <c r="J268" i="101" s="1"/>
  <c r="G258" i="101"/>
  <c r="I258" i="101" s="1"/>
  <c r="J258" i="101" s="1"/>
  <c r="G247" i="101"/>
  <c r="I247" i="101" s="1"/>
  <c r="J247" i="101" s="1"/>
  <c r="G236" i="101"/>
  <c r="I236" i="101" s="1"/>
  <c r="J236" i="101" s="1"/>
  <c r="G226" i="101"/>
  <c r="I226" i="101" s="1"/>
  <c r="J226" i="101" s="1"/>
  <c r="G204" i="101"/>
  <c r="I204" i="101" s="1"/>
  <c r="J204" i="101" s="1"/>
  <c r="G194" i="101"/>
  <c r="I194" i="101" s="1"/>
  <c r="J194" i="101" s="1"/>
  <c r="G442" i="101"/>
  <c r="I442" i="101" s="1"/>
  <c r="J442" i="101" s="1"/>
  <c r="G438" i="101"/>
  <c r="I438" i="101" s="1"/>
  <c r="J438" i="101" s="1"/>
  <c r="G434" i="101"/>
  <c r="I434" i="101" s="1"/>
  <c r="J434" i="101" s="1"/>
  <c r="G430" i="101"/>
  <c r="I430" i="101" s="1"/>
  <c r="J430" i="101" s="1"/>
  <c r="G426" i="101"/>
  <c r="I426" i="101" s="1"/>
  <c r="J426" i="101" s="1"/>
  <c r="G422" i="101"/>
  <c r="I422" i="101" s="1"/>
  <c r="J422" i="101" s="1"/>
  <c r="G418" i="101"/>
  <c r="I418" i="101" s="1"/>
  <c r="J418" i="101" s="1"/>
  <c r="G414" i="101"/>
  <c r="G410" i="101"/>
  <c r="G406" i="101"/>
  <c r="G402" i="101"/>
  <c r="G398" i="101"/>
  <c r="G394" i="101"/>
  <c r="G390" i="101"/>
  <c r="G386" i="101"/>
  <c r="G382" i="101"/>
  <c r="G378" i="101"/>
  <c r="G374" i="101"/>
  <c r="G370" i="101"/>
  <c r="G366" i="101"/>
  <c r="G362" i="101"/>
  <c r="G358" i="101"/>
  <c r="G354" i="101"/>
  <c r="G350" i="101"/>
  <c r="G346" i="101"/>
  <c r="G342" i="101"/>
  <c r="G336" i="101"/>
  <c r="G331" i="101"/>
  <c r="G326" i="101"/>
  <c r="G320" i="101"/>
  <c r="G315" i="101"/>
  <c r="G310" i="101"/>
  <c r="G304" i="101"/>
  <c r="G299" i="101"/>
  <c r="G294" i="101"/>
  <c r="G288" i="101"/>
  <c r="G283" i="101"/>
  <c r="G278" i="101"/>
  <c r="G272" i="101"/>
  <c r="G267" i="101"/>
  <c r="G262" i="101"/>
  <c r="G256" i="101"/>
  <c r="G251" i="101"/>
  <c r="G246" i="101"/>
  <c r="G240" i="101"/>
  <c r="G235" i="101"/>
  <c r="G230" i="101"/>
  <c r="G224" i="101"/>
  <c r="G219" i="101"/>
  <c r="G214" i="101"/>
  <c r="G208" i="101"/>
  <c r="G203" i="101"/>
  <c r="G198" i="101"/>
  <c r="G192" i="101"/>
  <c r="G187" i="101"/>
  <c r="G180" i="101"/>
  <c r="G172" i="101"/>
  <c r="G509" i="101"/>
  <c r="G505" i="101"/>
  <c r="G501" i="101"/>
  <c r="G497" i="101"/>
  <c r="G493" i="101"/>
  <c r="G489" i="101"/>
  <c r="G485" i="101"/>
  <c r="G481" i="101"/>
  <c r="G477" i="101"/>
  <c r="G473" i="101"/>
  <c r="G469" i="101"/>
  <c r="G465" i="101"/>
  <c r="G461" i="101"/>
  <c r="G457" i="101"/>
  <c r="G453" i="101"/>
  <c r="G449" i="101"/>
  <c r="G445" i="101"/>
  <c r="G441" i="101"/>
  <c r="G437" i="101"/>
  <c r="G433" i="101"/>
  <c r="G429" i="101"/>
  <c r="G425" i="101"/>
  <c r="G421" i="101"/>
  <c r="G417" i="101"/>
  <c r="G413" i="101"/>
  <c r="G409" i="101"/>
  <c r="G405" i="101"/>
  <c r="G401" i="101"/>
  <c r="G397" i="101"/>
  <c r="G393" i="101"/>
  <c r="G389" i="101"/>
  <c r="G385" i="101"/>
  <c r="G381" i="101"/>
  <c r="G377" i="101"/>
  <c r="G373" i="101"/>
  <c r="G369" i="101"/>
  <c r="G365" i="101"/>
  <c r="G361" i="101"/>
  <c r="G357" i="101"/>
  <c r="G353" i="101"/>
  <c r="G349" i="101"/>
  <c r="G345" i="101"/>
  <c r="G340" i="101"/>
  <c r="G335" i="101"/>
  <c r="G330" i="101"/>
  <c r="G324" i="101"/>
  <c r="G319" i="101"/>
  <c r="G314" i="101"/>
  <c r="G308" i="101"/>
  <c r="G303" i="101"/>
  <c r="G298" i="101"/>
  <c r="G292" i="101"/>
  <c r="G287" i="101"/>
  <c r="G282" i="101"/>
  <c r="G276" i="101"/>
  <c r="G271" i="101"/>
  <c r="G266" i="101"/>
  <c r="G260" i="101"/>
  <c r="G255" i="101"/>
  <c r="G250" i="101"/>
  <c r="G244" i="101"/>
  <c r="G239" i="101"/>
  <c r="G234" i="101"/>
  <c r="G228" i="101"/>
  <c r="G223" i="101"/>
  <c r="G218" i="101"/>
  <c r="G212" i="101"/>
  <c r="G207" i="101"/>
  <c r="G202" i="101"/>
  <c r="G196" i="101"/>
  <c r="G186" i="101"/>
  <c r="G179" i="101"/>
  <c r="G341" i="101"/>
  <c r="G337" i="101"/>
  <c r="G333" i="101"/>
  <c r="G329" i="101"/>
  <c r="G325" i="101"/>
  <c r="G321" i="101"/>
  <c r="G317" i="101"/>
  <c r="G313" i="101"/>
  <c r="G309" i="101"/>
  <c r="G305" i="101"/>
  <c r="G301" i="101"/>
  <c r="G297" i="101"/>
  <c r="G293" i="101"/>
  <c r="G289" i="101"/>
  <c r="G285" i="101"/>
  <c r="G281" i="101"/>
  <c r="G277" i="101"/>
  <c r="G273" i="101"/>
  <c r="G269" i="101"/>
  <c r="G265" i="101"/>
  <c r="G261" i="101"/>
  <c r="G257" i="101"/>
  <c r="G253" i="101"/>
  <c r="G249" i="101"/>
  <c r="G245" i="101"/>
  <c r="G241" i="101"/>
  <c r="G237" i="101"/>
  <c r="G233" i="101"/>
  <c r="G229" i="101"/>
  <c r="G225" i="101"/>
  <c r="G221" i="101"/>
  <c r="G217" i="101"/>
  <c r="G213" i="101"/>
  <c r="G209" i="101"/>
  <c r="G205" i="101"/>
  <c r="G189" i="101"/>
  <c r="G177" i="101"/>
  <c r="G173" i="101"/>
  <c r="G169" i="101"/>
  <c r="G133" i="101"/>
  <c r="G178" i="101"/>
  <c r="G170" i="101"/>
  <c r="F202" i="101"/>
  <c r="H202" i="101" s="1"/>
  <c r="F219" i="101"/>
  <c r="H219" i="101" s="1"/>
  <c r="F186" i="101"/>
  <c r="H186" i="101" s="1"/>
  <c r="F218" i="101"/>
  <c r="H218" i="101" s="1"/>
  <c r="F170" i="101"/>
  <c r="H170" i="101" s="1"/>
  <c r="F225" i="101"/>
  <c r="H225" i="101" s="1"/>
  <c r="M883" i="101" l="1"/>
  <c r="M541" i="101"/>
  <c r="M827" i="101"/>
  <c r="N170" i="101"/>
  <c r="M170" i="101"/>
  <c r="I170" i="101"/>
  <c r="J170" i="101" s="1"/>
  <c r="M133" i="101"/>
  <c r="N133" i="101"/>
  <c r="I133" i="101"/>
  <c r="M189" i="101"/>
  <c r="N189" i="101"/>
  <c r="I189" i="101"/>
  <c r="J189" i="101" s="1"/>
  <c r="M217" i="101"/>
  <c r="N217" i="101"/>
  <c r="I217" i="101"/>
  <c r="J217" i="101" s="1"/>
  <c r="N233" i="101"/>
  <c r="M233" i="101"/>
  <c r="I233" i="101"/>
  <c r="J233" i="101" s="1"/>
  <c r="M241" i="101"/>
  <c r="N241" i="101"/>
  <c r="I241" i="101"/>
  <c r="J241" i="101" s="1"/>
  <c r="N257" i="101"/>
  <c r="M257" i="101"/>
  <c r="I257" i="101"/>
  <c r="J257" i="101" s="1"/>
  <c r="M273" i="101"/>
  <c r="N273" i="101"/>
  <c r="I273" i="101"/>
  <c r="J273" i="101" s="1"/>
  <c r="M281" i="101"/>
  <c r="N281" i="101"/>
  <c r="I281" i="101"/>
  <c r="J281" i="101" s="1"/>
  <c r="N297" i="101"/>
  <c r="M297" i="101"/>
  <c r="I297" i="101"/>
  <c r="J297" i="101" s="1"/>
  <c r="M313" i="101"/>
  <c r="N313" i="101"/>
  <c r="I313" i="101"/>
  <c r="J313" i="101" s="1"/>
  <c r="N329" i="101"/>
  <c r="M329" i="101"/>
  <c r="I329" i="101"/>
  <c r="J329" i="101" s="1"/>
  <c r="M337" i="101"/>
  <c r="N337" i="101"/>
  <c r="I337" i="101"/>
  <c r="J337" i="101" s="1"/>
  <c r="N196" i="101"/>
  <c r="M196" i="101"/>
  <c r="I196" i="101"/>
  <c r="J196" i="101" s="1"/>
  <c r="N218" i="101"/>
  <c r="M218" i="101"/>
  <c r="I218" i="101"/>
  <c r="J218" i="101" s="1"/>
  <c r="N239" i="101"/>
  <c r="M239" i="101"/>
  <c r="I239" i="101"/>
  <c r="J239" i="101" s="1"/>
  <c r="M260" i="101"/>
  <c r="N260" i="101"/>
  <c r="I260" i="101"/>
  <c r="J260" i="101" s="1"/>
  <c r="N271" i="101"/>
  <c r="M271" i="101"/>
  <c r="I271" i="101"/>
  <c r="J271" i="101" s="1"/>
  <c r="N314" i="101"/>
  <c r="M314" i="101"/>
  <c r="I314" i="101"/>
  <c r="J314" i="101" s="1"/>
  <c r="M349" i="101"/>
  <c r="N349" i="101"/>
  <c r="I349" i="101"/>
  <c r="J349" i="101" s="1"/>
  <c r="N381" i="101"/>
  <c r="M381" i="101"/>
  <c r="I381" i="101"/>
  <c r="J381" i="101" s="1"/>
  <c r="M413" i="101"/>
  <c r="N413" i="101"/>
  <c r="I413" i="101"/>
  <c r="J413" i="101" s="1"/>
  <c r="N276" i="101"/>
  <c r="M276" i="101"/>
  <c r="I276" i="101"/>
  <c r="J276" i="101" s="1"/>
  <c r="N298" i="101"/>
  <c r="M298" i="101"/>
  <c r="I298" i="101"/>
  <c r="J298" i="101" s="1"/>
  <c r="M319" i="101"/>
  <c r="N319" i="101"/>
  <c r="I319" i="101"/>
  <c r="J319" i="101" s="1"/>
  <c r="N353" i="101"/>
  <c r="M353" i="101"/>
  <c r="I353" i="101"/>
  <c r="J353" i="101" s="1"/>
  <c r="M369" i="101"/>
  <c r="N369" i="101"/>
  <c r="I369" i="101"/>
  <c r="J369" i="101" s="1"/>
  <c r="M385" i="101"/>
  <c r="N385" i="101"/>
  <c r="I385" i="101"/>
  <c r="J385" i="101" s="1"/>
  <c r="M401" i="101"/>
  <c r="N401" i="101"/>
  <c r="I401" i="101"/>
  <c r="J401" i="101" s="1"/>
  <c r="N417" i="101"/>
  <c r="M417" i="101"/>
  <c r="I417" i="101"/>
  <c r="J417" i="101" s="1"/>
  <c r="M433" i="101"/>
  <c r="N433" i="101"/>
  <c r="I433" i="101"/>
  <c r="J433" i="101" s="1"/>
  <c r="N449" i="101"/>
  <c r="M449" i="101"/>
  <c r="I449" i="101"/>
  <c r="J449" i="101" s="1"/>
  <c r="M465" i="101"/>
  <c r="N465" i="101"/>
  <c r="I465" i="101"/>
  <c r="J465" i="101" s="1"/>
  <c r="N481" i="101"/>
  <c r="M481" i="101"/>
  <c r="I481" i="101"/>
  <c r="J481" i="101" s="1"/>
  <c r="M497" i="101"/>
  <c r="N497" i="101"/>
  <c r="I497" i="101"/>
  <c r="J497" i="101" s="1"/>
  <c r="M172" i="101"/>
  <c r="N172" i="101"/>
  <c r="I172" i="101"/>
  <c r="J172" i="101" s="1"/>
  <c r="M198" i="101"/>
  <c r="N198" i="101"/>
  <c r="I198" i="101"/>
  <c r="J198" i="101" s="1"/>
  <c r="M219" i="101"/>
  <c r="N219" i="101"/>
  <c r="I219" i="101"/>
  <c r="J219" i="101" s="1"/>
  <c r="N240" i="101"/>
  <c r="M240" i="101"/>
  <c r="I240" i="101"/>
  <c r="J240" i="101" s="1"/>
  <c r="M262" i="101"/>
  <c r="N262" i="101"/>
  <c r="I262" i="101"/>
  <c r="J262" i="101" s="1"/>
  <c r="N283" i="101"/>
  <c r="M283" i="101"/>
  <c r="I283" i="101"/>
  <c r="J283" i="101" s="1"/>
  <c r="N304" i="101"/>
  <c r="M304" i="101"/>
  <c r="I304" i="101"/>
  <c r="J304" i="101" s="1"/>
  <c r="M326" i="101"/>
  <c r="N326" i="101"/>
  <c r="I326" i="101"/>
  <c r="J326" i="101" s="1"/>
  <c r="N346" i="101"/>
  <c r="M346" i="101"/>
  <c r="I346" i="101"/>
  <c r="J346" i="101" s="1"/>
  <c r="N362" i="101"/>
  <c r="M362" i="101"/>
  <c r="I362" i="101"/>
  <c r="J362" i="101" s="1"/>
  <c r="M378" i="101"/>
  <c r="N378" i="101"/>
  <c r="I378" i="101"/>
  <c r="J378" i="101" s="1"/>
  <c r="N394" i="101"/>
  <c r="M394" i="101"/>
  <c r="I394" i="101"/>
  <c r="J394" i="101" s="1"/>
  <c r="N410" i="101"/>
  <c r="M410" i="101"/>
  <c r="I410" i="101"/>
  <c r="J410" i="101" s="1"/>
  <c r="M178" i="101"/>
  <c r="N178" i="101"/>
  <c r="I178" i="101"/>
  <c r="J178" i="101" s="1"/>
  <c r="M177" i="101"/>
  <c r="N177" i="101"/>
  <c r="I177" i="101"/>
  <c r="J177" i="101" s="1"/>
  <c r="M213" i="101"/>
  <c r="N213" i="101"/>
  <c r="I213" i="101"/>
  <c r="J213" i="101" s="1"/>
  <c r="M229" i="101"/>
  <c r="N229" i="101"/>
  <c r="I229" i="101"/>
  <c r="J229" i="101" s="1"/>
  <c r="M245" i="101"/>
  <c r="N245" i="101"/>
  <c r="I245" i="101"/>
  <c r="J245" i="101" s="1"/>
  <c r="M269" i="101"/>
  <c r="N269" i="101"/>
  <c r="I269" i="101"/>
  <c r="J269" i="101" s="1"/>
  <c r="N285" i="101"/>
  <c r="M285" i="101"/>
  <c r="I285" i="101"/>
  <c r="J285" i="101" s="1"/>
  <c r="M301" i="101"/>
  <c r="N301" i="101"/>
  <c r="I301" i="101"/>
  <c r="J301" i="101" s="1"/>
  <c r="M317" i="101"/>
  <c r="N317" i="101"/>
  <c r="I317" i="101"/>
  <c r="J317" i="101" s="1"/>
  <c r="M333" i="101"/>
  <c r="N333" i="101"/>
  <c r="I333" i="101"/>
  <c r="J333" i="101" s="1"/>
  <c r="N202" i="101"/>
  <c r="M202" i="101"/>
  <c r="I202" i="101"/>
  <c r="J202" i="101" s="1"/>
  <c r="N223" i="101"/>
  <c r="M223" i="101"/>
  <c r="I223" i="101"/>
  <c r="J223" i="101" s="1"/>
  <c r="M244" i="101"/>
  <c r="N244" i="101"/>
  <c r="I244" i="101"/>
  <c r="J244" i="101" s="1"/>
  <c r="N266" i="101"/>
  <c r="M266" i="101"/>
  <c r="I266" i="101"/>
  <c r="J266" i="101" s="1"/>
  <c r="M303" i="101"/>
  <c r="N303" i="101"/>
  <c r="I303" i="101"/>
  <c r="J303" i="101" s="1"/>
  <c r="N340" i="101"/>
  <c r="M340" i="101"/>
  <c r="I340" i="101"/>
  <c r="J340" i="101" s="1"/>
  <c r="N373" i="101"/>
  <c r="M373" i="101"/>
  <c r="I373" i="101"/>
  <c r="J373" i="101" s="1"/>
  <c r="N405" i="101"/>
  <c r="M405" i="101"/>
  <c r="I405" i="101"/>
  <c r="J405" i="101" s="1"/>
  <c r="M421" i="101"/>
  <c r="N421" i="101"/>
  <c r="I421" i="101"/>
  <c r="J421" i="101" s="1"/>
  <c r="M437" i="101"/>
  <c r="N437" i="101"/>
  <c r="I437" i="101"/>
  <c r="J437" i="101" s="1"/>
  <c r="M453" i="101"/>
  <c r="N453" i="101"/>
  <c r="I453" i="101"/>
  <c r="J453" i="101" s="1"/>
  <c r="M469" i="101"/>
  <c r="N469" i="101"/>
  <c r="I469" i="101"/>
  <c r="J469" i="101" s="1"/>
  <c r="M485" i="101"/>
  <c r="N485" i="101"/>
  <c r="I485" i="101"/>
  <c r="J485" i="101" s="1"/>
  <c r="M501" i="101"/>
  <c r="N501" i="101"/>
  <c r="I501" i="101"/>
  <c r="J501" i="101" s="1"/>
  <c r="N180" i="101"/>
  <c r="M180" i="101"/>
  <c r="I180" i="101"/>
  <c r="J180" i="101" s="1"/>
  <c r="N203" i="101"/>
  <c r="M203" i="101"/>
  <c r="I203" i="101"/>
  <c r="J203" i="101" s="1"/>
  <c r="M224" i="101"/>
  <c r="N224" i="101"/>
  <c r="I224" i="101"/>
  <c r="J224" i="101" s="1"/>
  <c r="M246" i="101"/>
  <c r="N246" i="101"/>
  <c r="I246" i="101"/>
  <c r="J246" i="101" s="1"/>
  <c r="N267" i="101"/>
  <c r="M267" i="101"/>
  <c r="I267" i="101"/>
  <c r="J267" i="101" s="1"/>
  <c r="M288" i="101"/>
  <c r="N288" i="101"/>
  <c r="I288" i="101"/>
  <c r="J288" i="101" s="1"/>
  <c r="M310" i="101"/>
  <c r="N310" i="101"/>
  <c r="I310" i="101"/>
  <c r="J310" i="101" s="1"/>
  <c r="N331" i="101"/>
  <c r="M331" i="101"/>
  <c r="I331" i="101"/>
  <c r="J331" i="101" s="1"/>
  <c r="M350" i="101"/>
  <c r="N350" i="101"/>
  <c r="I350" i="101"/>
  <c r="J350" i="101" s="1"/>
  <c r="N366" i="101"/>
  <c r="M366" i="101"/>
  <c r="I366" i="101"/>
  <c r="J366" i="101" s="1"/>
  <c r="N382" i="101"/>
  <c r="M382" i="101"/>
  <c r="I382" i="101"/>
  <c r="J382" i="101" s="1"/>
  <c r="N398" i="101"/>
  <c r="M398" i="101"/>
  <c r="I398" i="101"/>
  <c r="J398" i="101" s="1"/>
  <c r="M414" i="101"/>
  <c r="N414" i="101"/>
  <c r="I414" i="101"/>
  <c r="J414" i="101" s="1"/>
  <c r="M169" i="101"/>
  <c r="N169" i="101"/>
  <c r="I169" i="101"/>
  <c r="J169" i="101" s="1"/>
  <c r="N205" i="101"/>
  <c r="M205" i="101"/>
  <c r="I205" i="101"/>
  <c r="J205" i="101" s="1"/>
  <c r="M221" i="101"/>
  <c r="N221" i="101"/>
  <c r="I221" i="101"/>
  <c r="J221" i="101" s="1"/>
  <c r="N237" i="101"/>
  <c r="M237" i="101"/>
  <c r="I237" i="101"/>
  <c r="J237" i="101" s="1"/>
  <c r="N253" i="101"/>
  <c r="M253" i="101"/>
  <c r="I253" i="101"/>
  <c r="J253" i="101" s="1"/>
  <c r="M261" i="101"/>
  <c r="N261" i="101"/>
  <c r="I261" i="101"/>
  <c r="J261" i="101" s="1"/>
  <c r="M277" i="101"/>
  <c r="N277" i="101"/>
  <c r="I277" i="101"/>
  <c r="J277" i="101" s="1"/>
  <c r="N293" i="101"/>
  <c r="M293" i="101"/>
  <c r="I293" i="101"/>
  <c r="J293" i="101" s="1"/>
  <c r="N309" i="101"/>
  <c r="M309" i="101"/>
  <c r="I309" i="101"/>
  <c r="J309" i="101" s="1"/>
  <c r="N325" i="101"/>
  <c r="M325" i="101"/>
  <c r="I325" i="101"/>
  <c r="J325" i="101" s="1"/>
  <c r="N341" i="101"/>
  <c r="M341" i="101"/>
  <c r="I341" i="101"/>
  <c r="J341" i="101" s="1"/>
  <c r="N186" i="101"/>
  <c r="M186" i="101"/>
  <c r="I186" i="101"/>
  <c r="J186" i="101" s="1"/>
  <c r="M212" i="101"/>
  <c r="N212" i="101"/>
  <c r="I212" i="101"/>
  <c r="J212" i="101" s="1"/>
  <c r="N234" i="101"/>
  <c r="M234" i="101"/>
  <c r="I234" i="101"/>
  <c r="J234" i="101" s="1"/>
  <c r="N255" i="101"/>
  <c r="M255" i="101"/>
  <c r="I255" i="101"/>
  <c r="J255" i="101" s="1"/>
  <c r="M282" i="101"/>
  <c r="N282" i="101"/>
  <c r="I282" i="101"/>
  <c r="J282" i="101" s="1"/>
  <c r="M324" i="101"/>
  <c r="N324" i="101"/>
  <c r="I324" i="101"/>
  <c r="J324" i="101" s="1"/>
  <c r="N357" i="101"/>
  <c r="M357" i="101"/>
  <c r="I357" i="101"/>
  <c r="J357" i="101" s="1"/>
  <c r="N389" i="101"/>
  <c r="M389" i="101"/>
  <c r="I389" i="101"/>
  <c r="J389" i="101" s="1"/>
  <c r="M287" i="101"/>
  <c r="N287" i="101"/>
  <c r="I287" i="101"/>
  <c r="J287" i="101" s="1"/>
  <c r="M308" i="101"/>
  <c r="N308" i="101"/>
  <c r="I308" i="101"/>
  <c r="J308" i="101" s="1"/>
  <c r="N330" i="101"/>
  <c r="M330" i="101"/>
  <c r="I330" i="101"/>
  <c r="J330" i="101" s="1"/>
  <c r="M345" i="101"/>
  <c r="N345" i="101"/>
  <c r="I345" i="101"/>
  <c r="J345" i="101" s="1"/>
  <c r="N361" i="101"/>
  <c r="M361" i="101"/>
  <c r="I361" i="101"/>
  <c r="J361" i="101" s="1"/>
  <c r="M377" i="101"/>
  <c r="N377" i="101"/>
  <c r="I377" i="101"/>
  <c r="J377" i="101" s="1"/>
  <c r="N393" i="101"/>
  <c r="M393" i="101"/>
  <c r="I393" i="101"/>
  <c r="J393" i="101" s="1"/>
  <c r="M409" i="101"/>
  <c r="N409" i="101"/>
  <c r="I409" i="101"/>
  <c r="J409" i="101" s="1"/>
  <c r="N425" i="101"/>
  <c r="M425" i="101"/>
  <c r="I425" i="101"/>
  <c r="J425" i="101" s="1"/>
  <c r="N441" i="101"/>
  <c r="M441" i="101"/>
  <c r="I441" i="101"/>
  <c r="J441" i="101" s="1"/>
  <c r="M457" i="101"/>
  <c r="N457" i="101"/>
  <c r="I457" i="101"/>
  <c r="J457" i="101" s="1"/>
  <c r="N473" i="101"/>
  <c r="M473" i="101"/>
  <c r="I473" i="101"/>
  <c r="J473" i="101" s="1"/>
  <c r="M489" i="101"/>
  <c r="N489" i="101"/>
  <c r="I489" i="101"/>
  <c r="J489" i="101" s="1"/>
  <c r="M505" i="101"/>
  <c r="N505" i="101"/>
  <c r="I505" i="101"/>
  <c r="J505" i="101" s="1"/>
  <c r="N187" i="101"/>
  <c r="M187" i="101"/>
  <c r="I187" i="101"/>
  <c r="J187" i="101" s="1"/>
  <c r="N208" i="101"/>
  <c r="M208" i="101"/>
  <c r="I208" i="101"/>
  <c r="J208" i="101" s="1"/>
  <c r="M230" i="101"/>
  <c r="N230" i="101"/>
  <c r="I230" i="101"/>
  <c r="J230" i="101" s="1"/>
  <c r="N251" i="101"/>
  <c r="M251" i="101"/>
  <c r="I251" i="101"/>
  <c r="J251" i="101" s="1"/>
  <c r="N272" i="101"/>
  <c r="M272" i="101"/>
  <c r="I272" i="101"/>
  <c r="J272" i="101" s="1"/>
  <c r="M294" i="101"/>
  <c r="N294" i="101"/>
  <c r="I294" i="101"/>
  <c r="J294" i="101" s="1"/>
  <c r="M315" i="101"/>
  <c r="N315" i="101"/>
  <c r="I315" i="101"/>
  <c r="J315" i="101" s="1"/>
  <c r="M336" i="101"/>
  <c r="N336" i="101"/>
  <c r="I336" i="101"/>
  <c r="J336" i="101" s="1"/>
  <c r="M354" i="101"/>
  <c r="N354" i="101"/>
  <c r="I354" i="101"/>
  <c r="J354" i="101" s="1"/>
  <c r="N370" i="101"/>
  <c r="M370" i="101"/>
  <c r="I370" i="101"/>
  <c r="J370" i="101" s="1"/>
  <c r="M386" i="101"/>
  <c r="N386" i="101"/>
  <c r="I386" i="101"/>
  <c r="J386" i="101" s="1"/>
  <c r="M402" i="101"/>
  <c r="N402" i="101"/>
  <c r="I402" i="101"/>
  <c r="J402" i="101" s="1"/>
  <c r="M173" i="101"/>
  <c r="N173" i="101"/>
  <c r="I173" i="101"/>
  <c r="J173" i="101" s="1"/>
  <c r="N209" i="101"/>
  <c r="M209" i="101"/>
  <c r="I209" i="101"/>
  <c r="J209" i="101" s="1"/>
  <c r="M225" i="101"/>
  <c r="N225" i="101"/>
  <c r="I225" i="101"/>
  <c r="J225" i="101" s="1"/>
  <c r="M249" i="101"/>
  <c r="N249" i="101"/>
  <c r="I249" i="101"/>
  <c r="J249" i="101" s="1"/>
  <c r="N265" i="101"/>
  <c r="M265" i="101"/>
  <c r="I265" i="101"/>
  <c r="J265" i="101" s="1"/>
  <c r="N289" i="101"/>
  <c r="M289" i="101"/>
  <c r="I289" i="101"/>
  <c r="J289" i="101" s="1"/>
  <c r="M305" i="101"/>
  <c r="N305" i="101"/>
  <c r="I305" i="101"/>
  <c r="J305" i="101" s="1"/>
  <c r="M321" i="101"/>
  <c r="N321" i="101"/>
  <c r="I321" i="101"/>
  <c r="J321" i="101" s="1"/>
  <c r="N179" i="101"/>
  <c r="M179" i="101"/>
  <c r="I179" i="101"/>
  <c r="J179" i="101" s="1"/>
  <c r="N207" i="101"/>
  <c r="M207" i="101"/>
  <c r="I207" i="101"/>
  <c r="J207" i="101" s="1"/>
  <c r="N228" i="101"/>
  <c r="M228" i="101"/>
  <c r="I228" i="101"/>
  <c r="J228" i="101" s="1"/>
  <c r="M250" i="101"/>
  <c r="N250" i="101"/>
  <c r="I250" i="101"/>
  <c r="J250" i="101" s="1"/>
  <c r="M292" i="101"/>
  <c r="N292" i="101"/>
  <c r="I292" i="101"/>
  <c r="J292" i="101" s="1"/>
  <c r="M335" i="101"/>
  <c r="N335" i="101"/>
  <c r="I335" i="101"/>
  <c r="J335" i="101" s="1"/>
  <c r="M365" i="101"/>
  <c r="N365" i="101"/>
  <c r="I365" i="101"/>
  <c r="J365" i="101" s="1"/>
  <c r="M397" i="101"/>
  <c r="N397" i="101"/>
  <c r="I397" i="101"/>
  <c r="J397" i="101" s="1"/>
  <c r="N429" i="101"/>
  <c r="M429" i="101"/>
  <c r="I429" i="101"/>
  <c r="J429" i="101" s="1"/>
  <c r="M445" i="101"/>
  <c r="N445" i="101"/>
  <c r="I445" i="101"/>
  <c r="J445" i="101" s="1"/>
  <c r="N461" i="101"/>
  <c r="M461" i="101"/>
  <c r="I461" i="101"/>
  <c r="J461" i="101" s="1"/>
  <c r="M477" i="101"/>
  <c r="N477" i="101"/>
  <c r="I477" i="101"/>
  <c r="J477" i="101" s="1"/>
  <c r="M493" i="101"/>
  <c r="N493" i="101"/>
  <c r="I493" i="101"/>
  <c r="J493" i="101" s="1"/>
  <c r="N509" i="101"/>
  <c r="M509" i="101"/>
  <c r="I509" i="101"/>
  <c r="J509" i="101" s="1"/>
  <c r="M192" i="101"/>
  <c r="N192" i="101"/>
  <c r="I192" i="101"/>
  <c r="J192" i="101" s="1"/>
  <c r="N214" i="101"/>
  <c r="M214" i="101"/>
  <c r="I214" i="101"/>
  <c r="J214" i="101" s="1"/>
  <c r="N235" i="101"/>
  <c r="M235" i="101"/>
  <c r="I235" i="101"/>
  <c r="J235" i="101" s="1"/>
  <c r="N256" i="101"/>
  <c r="M256" i="101"/>
  <c r="I256" i="101"/>
  <c r="J256" i="101" s="1"/>
  <c r="M278" i="101"/>
  <c r="N278" i="101"/>
  <c r="I278" i="101"/>
  <c r="J278" i="101" s="1"/>
  <c r="N299" i="101"/>
  <c r="M299" i="101"/>
  <c r="I299" i="101"/>
  <c r="J299" i="101" s="1"/>
  <c r="M320" i="101"/>
  <c r="N320" i="101"/>
  <c r="I320" i="101"/>
  <c r="J320" i="101" s="1"/>
  <c r="M342" i="101"/>
  <c r="N342" i="101"/>
  <c r="I342" i="101"/>
  <c r="J342" i="101" s="1"/>
  <c r="M358" i="101"/>
  <c r="N358" i="101"/>
  <c r="I358" i="101"/>
  <c r="J358" i="101" s="1"/>
  <c r="M374" i="101"/>
  <c r="N374" i="101"/>
  <c r="I374" i="101"/>
  <c r="J374" i="101" s="1"/>
  <c r="M390" i="101"/>
  <c r="N390" i="101"/>
  <c r="I390" i="101"/>
  <c r="J390" i="101" s="1"/>
  <c r="M406" i="101"/>
  <c r="N406" i="101"/>
  <c r="I406" i="101"/>
  <c r="J406" i="101" s="1"/>
  <c r="N334" i="101"/>
  <c r="M334" i="101"/>
  <c r="I334" i="101"/>
  <c r="J334" i="101" s="1"/>
  <c r="M352" i="101"/>
  <c r="N352" i="101"/>
  <c r="I352" i="101"/>
  <c r="J352" i="101" s="1"/>
  <c r="M368" i="101"/>
  <c r="N368" i="101"/>
  <c r="I368" i="101"/>
  <c r="J368" i="101" s="1"/>
  <c r="M384" i="101"/>
  <c r="N384" i="101"/>
  <c r="I384" i="101"/>
  <c r="J384" i="101" s="1"/>
  <c r="N400" i="101"/>
  <c r="M400" i="101"/>
  <c r="I400" i="101"/>
  <c r="J400" i="101" s="1"/>
  <c r="M416" i="101"/>
  <c r="N416" i="101"/>
  <c r="I416" i="101"/>
  <c r="J416" i="101" s="1"/>
  <c r="N432" i="101"/>
  <c r="M432" i="101"/>
  <c r="I432" i="101"/>
  <c r="J432" i="101" s="1"/>
  <c r="M447" i="101"/>
  <c r="N447" i="101"/>
  <c r="I447" i="101"/>
  <c r="J447" i="101" s="1"/>
  <c r="N458" i="101"/>
  <c r="M458" i="101"/>
  <c r="I458" i="101"/>
  <c r="J458" i="101" s="1"/>
  <c r="M468" i="101"/>
  <c r="N468" i="101"/>
  <c r="I468" i="101"/>
  <c r="J468" i="101" s="1"/>
  <c r="M479" i="101"/>
  <c r="N479" i="101"/>
  <c r="I479" i="101"/>
  <c r="J479" i="101" s="1"/>
  <c r="N490" i="101"/>
  <c r="M490" i="101"/>
  <c r="I490" i="101"/>
  <c r="J490" i="101" s="1"/>
  <c r="N500" i="101"/>
  <c r="M500" i="101"/>
  <c r="I500" i="101"/>
  <c r="J500" i="101" s="1"/>
  <c r="N511" i="101"/>
  <c r="M511" i="101"/>
  <c r="I511" i="101"/>
  <c r="J511" i="101" s="1"/>
  <c r="M519" i="101"/>
  <c r="N519" i="101"/>
  <c r="I519" i="101"/>
  <c r="J519" i="101" s="1"/>
  <c r="N527" i="101"/>
  <c r="M527" i="101"/>
  <c r="I527" i="101"/>
  <c r="J527" i="101" s="1"/>
  <c r="N535" i="101"/>
  <c r="M535" i="101"/>
  <c r="I535" i="101"/>
  <c r="J535" i="101" s="1"/>
  <c r="M543" i="101"/>
  <c r="N543" i="101"/>
  <c r="I543" i="101"/>
  <c r="J543" i="101" s="1"/>
  <c r="M551" i="101"/>
  <c r="N551" i="101"/>
  <c r="I551" i="101"/>
  <c r="J551" i="101" s="1"/>
  <c r="N559" i="101"/>
  <c r="M559" i="101"/>
  <c r="I559" i="101"/>
  <c r="J559" i="101" s="1"/>
  <c r="N567" i="101"/>
  <c r="M567" i="101"/>
  <c r="I567" i="101"/>
  <c r="J567" i="101" s="1"/>
  <c r="M575" i="101"/>
  <c r="N575" i="101"/>
  <c r="I575" i="101"/>
  <c r="J575" i="101" s="1"/>
  <c r="M583" i="101"/>
  <c r="N583" i="101"/>
  <c r="I583" i="101"/>
  <c r="J583" i="101" s="1"/>
  <c r="N591" i="101"/>
  <c r="M591" i="101"/>
  <c r="I591" i="101"/>
  <c r="J591" i="101" s="1"/>
  <c r="N599" i="101"/>
  <c r="M599" i="101"/>
  <c r="I599" i="101"/>
  <c r="J599" i="101" s="1"/>
  <c r="N607" i="101"/>
  <c r="M607" i="101"/>
  <c r="I607" i="101"/>
  <c r="J607" i="101" s="1"/>
  <c r="N615" i="101"/>
  <c r="M615" i="101"/>
  <c r="I615" i="101"/>
  <c r="J615" i="101" s="1"/>
  <c r="M623" i="101"/>
  <c r="N623" i="101"/>
  <c r="I623" i="101"/>
  <c r="J623" i="101" s="1"/>
  <c r="M631" i="101"/>
  <c r="N631" i="101"/>
  <c r="I631" i="101"/>
  <c r="J631" i="101" s="1"/>
  <c r="N639" i="101"/>
  <c r="M639" i="101"/>
  <c r="I639" i="101"/>
  <c r="J639" i="101" s="1"/>
  <c r="N647" i="101"/>
  <c r="M647" i="101"/>
  <c r="I647" i="101"/>
  <c r="J647" i="101" s="1"/>
  <c r="M655" i="101"/>
  <c r="N655" i="101"/>
  <c r="I655" i="101"/>
  <c r="J655" i="101" s="1"/>
  <c r="M663" i="101"/>
  <c r="N663" i="101"/>
  <c r="I663" i="101"/>
  <c r="J663" i="101" s="1"/>
  <c r="N210" i="101"/>
  <c r="M210" i="101"/>
  <c r="I210" i="101"/>
  <c r="J210" i="101" s="1"/>
  <c r="M252" i="101"/>
  <c r="N252" i="101"/>
  <c r="I252" i="101"/>
  <c r="J252" i="101" s="1"/>
  <c r="N295" i="101"/>
  <c r="M295" i="101"/>
  <c r="I295" i="101"/>
  <c r="J295" i="101" s="1"/>
  <c r="N338" i="101"/>
  <c r="M338" i="101"/>
  <c r="I338" i="101"/>
  <c r="J338" i="101" s="1"/>
  <c r="N371" i="101"/>
  <c r="M371" i="101"/>
  <c r="I371" i="101"/>
  <c r="J371" i="101" s="1"/>
  <c r="N403" i="101"/>
  <c r="M403" i="101"/>
  <c r="I403" i="101"/>
  <c r="J403" i="101" s="1"/>
  <c r="M427" i="101"/>
  <c r="N427" i="101"/>
  <c r="I427" i="101"/>
  <c r="J427" i="101" s="1"/>
  <c r="N446" i="101"/>
  <c r="M446" i="101"/>
  <c r="I446" i="101"/>
  <c r="J446" i="101" s="1"/>
  <c r="M460" i="101"/>
  <c r="N460" i="101"/>
  <c r="I460" i="101"/>
  <c r="J460" i="101" s="1"/>
  <c r="N475" i="101"/>
  <c r="M475" i="101"/>
  <c r="I475" i="101"/>
  <c r="J475" i="101" s="1"/>
  <c r="M488" i="101"/>
  <c r="N488" i="101"/>
  <c r="I488" i="101"/>
  <c r="J488" i="101" s="1"/>
  <c r="M503" i="101"/>
  <c r="N503" i="101"/>
  <c r="I503" i="101"/>
  <c r="J503" i="101" s="1"/>
  <c r="M516" i="101"/>
  <c r="N516" i="101"/>
  <c r="I516" i="101"/>
  <c r="J516" i="101" s="1"/>
  <c r="N526" i="101"/>
  <c r="M526" i="101"/>
  <c r="I526" i="101"/>
  <c r="J526" i="101" s="1"/>
  <c r="M537" i="101"/>
  <c r="N537" i="101"/>
  <c r="I537" i="101"/>
  <c r="J537" i="101" s="1"/>
  <c r="N548" i="101"/>
  <c r="M548" i="101"/>
  <c r="I548" i="101"/>
  <c r="J548" i="101" s="1"/>
  <c r="N558" i="101"/>
  <c r="M558" i="101"/>
  <c r="I558" i="101"/>
  <c r="J558" i="101" s="1"/>
  <c r="M569" i="101"/>
  <c r="N569" i="101"/>
  <c r="I569" i="101"/>
  <c r="J569" i="101" s="1"/>
  <c r="M580" i="101"/>
  <c r="N580" i="101"/>
  <c r="I580" i="101"/>
  <c r="J580" i="101" s="1"/>
  <c r="N590" i="101"/>
  <c r="M590" i="101"/>
  <c r="I590" i="101"/>
  <c r="J590" i="101" s="1"/>
  <c r="M601" i="101"/>
  <c r="N601" i="101"/>
  <c r="I601" i="101"/>
  <c r="J601" i="101" s="1"/>
  <c r="M612" i="101"/>
  <c r="N612" i="101"/>
  <c r="I612" i="101"/>
  <c r="J612" i="101" s="1"/>
  <c r="N622" i="101"/>
  <c r="M622" i="101"/>
  <c r="I622" i="101"/>
  <c r="J622" i="101" s="1"/>
  <c r="M633" i="101"/>
  <c r="N633" i="101"/>
  <c r="I633" i="101"/>
  <c r="J633" i="101" s="1"/>
  <c r="M644" i="101"/>
  <c r="N644" i="101"/>
  <c r="I644" i="101"/>
  <c r="J644" i="101" s="1"/>
  <c r="N654" i="101"/>
  <c r="M654" i="101"/>
  <c r="I654" i="101"/>
  <c r="J654" i="101" s="1"/>
  <c r="N665" i="101"/>
  <c r="M665" i="101"/>
  <c r="I665" i="101"/>
  <c r="J665" i="101" s="1"/>
  <c r="M673" i="101"/>
  <c r="N673" i="101"/>
  <c r="I673" i="101"/>
  <c r="J673" i="101" s="1"/>
  <c r="M685" i="101"/>
  <c r="N685" i="101"/>
  <c r="I685" i="101"/>
  <c r="J685" i="101" s="1"/>
  <c r="N701" i="101"/>
  <c r="M701" i="101"/>
  <c r="I701" i="101"/>
  <c r="J701" i="101" s="1"/>
  <c r="N717" i="101"/>
  <c r="M717" i="101"/>
  <c r="I717" i="101"/>
  <c r="J717" i="101" s="1"/>
  <c r="M733" i="101"/>
  <c r="N733" i="101"/>
  <c r="I733" i="101"/>
  <c r="J733" i="101" s="1"/>
  <c r="N749" i="101"/>
  <c r="M749" i="101"/>
  <c r="I749" i="101"/>
  <c r="J749" i="101" s="1"/>
  <c r="N765" i="101"/>
  <c r="M765" i="101"/>
  <c r="I765" i="101"/>
  <c r="J765" i="101" s="1"/>
  <c r="N781" i="101"/>
  <c r="M781" i="101"/>
  <c r="I781" i="101"/>
  <c r="J781" i="101" s="1"/>
  <c r="M797" i="101"/>
  <c r="N797" i="101"/>
  <c r="I797" i="101"/>
  <c r="J797" i="101" s="1"/>
  <c r="M813" i="101"/>
  <c r="N813" i="101"/>
  <c r="I813" i="101"/>
  <c r="J813" i="101" s="1"/>
  <c r="N829" i="101"/>
  <c r="M829" i="101"/>
  <c r="I829" i="101"/>
  <c r="J829" i="101" s="1"/>
  <c r="M845" i="101"/>
  <c r="N845" i="101"/>
  <c r="I845" i="101"/>
  <c r="J845" i="101" s="1"/>
  <c r="M861" i="101"/>
  <c r="N861" i="101"/>
  <c r="I861" i="101"/>
  <c r="J861" i="101" s="1"/>
  <c r="M877" i="101"/>
  <c r="N877" i="101"/>
  <c r="I877" i="101"/>
  <c r="J877" i="101" s="1"/>
  <c r="N893" i="101"/>
  <c r="M893" i="101"/>
  <c r="I893" i="101"/>
  <c r="J893" i="101" s="1"/>
  <c r="M909" i="101"/>
  <c r="N909" i="101"/>
  <c r="I909" i="101"/>
  <c r="J909" i="101" s="1"/>
  <c r="M925" i="101"/>
  <c r="N925" i="101"/>
  <c r="I925" i="101"/>
  <c r="J925" i="101" s="1"/>
  <c r="N941" i="101"/>
  <c r="M941" i="101"/>
  <c r="I941" i="101"/>
  <c r="J941" i="101" s="1"/>
  <c r="M957" i="101"/>
  <c r="N957" i="101"/>
  <c r="I957" i="101"/>
  <c r="J957" i="101" s="1"/>
  <c r="N973" i="101"/>
  <c r="M973" i="101"/>
  <c r="I973" i="101"/>
  <c r="J973" i="101" s="1"/>
  <c r="M989" i="101"/>
  <c r="N989" i="101"/>
  <c r="I989" i="101"/>
  <c r="J989" i="101" s="1"/>
  <c r="N190" i="101"/>
  <c r="M190" i="101"/>
  <c r="I190" i="101"/>
  <c r="J190" i="101" s="1"/>
  <c r="M275" i="101"/>
  <c r="N275" i="101"/>
  <c r="I275" i="101"/>
  <c r="J275" i="101" s="1"/>
  <c r="M689" i="101"/>
  <c r="N689" i="101"/>
  <c r="I689" i="101"/>
  <c r="J689" i="101" s="1"/>
  <c r="N705" i="101"/>
  <c r="M705" i="101"/>
  <c r="I705" i="101"/>
  <c r="J705" i="101" s="1"/>
  <c r="M721" i="101"/>
  <c r="N721" i="101"/>
  <c r="I721" i="101"/>
  <c r="J721" i="101" s="1"/>
  <c r="N737" i="101"/>
  <c r="M737" i="101"/>
  <c r="I737" i="101"/>
  <c r="J737" i="101" s="1"/>
  <c r="N753" i="101"/>
  <c r="M753" i="101"/>
  <c r="I753" i="101"/>
  <c r="J753" i="101" s="1"/>
  <c r="N769" i="101"/>
  <c r="M769" i="101"/>
  <c r="I769" i="101"/>
  <c r="J769" i="101" s="1"/>
  <c r="M785" i="101"/>
  <c r="N785" i="101"/>
  <c r="I785" i="101"/>
  <c r="J785" i="101" s="1"/>
  <c r="N801" i="101"/>
  <c r="M801" i="101"/>
  <c r="I801" i="101"/>
  <c r="J801" i="101" s="1"/>
  <c r="M817" i="101"/>
  <c r="N817" i="101"/>
  <c r="I817" i="101"/>
  <c r="J817" i="101" s="1"/>
  <c r="N833" i="101"/>
  <c r="M833" i="101"/>
  <c r="I833" i="101"/>
  <c r="J833" i="101" s="1"/>
  <c r="M849" i="101"/>
  <c r="N849" i="101"/>
  <c r="I849" i="101"/>
  <c r="J849" i="101" s="1"/>
  <c r="M865" i="101"/>
  <c r="N865" i="101"/>
  <c r="I865" i="101"/>
  <c r="J865" i="101" s="1"/>
  <c r="N881" i="101"/>
  <c r="M881" i="101"/>
  <c r="I881" i="101"/>
  <c r="J881" i="101" s="1"/>
  <c r="N897" i="101"/>
  <c r="M897" i="101"/>
  <c r="I897" i="101"/>
  <c r="J897" i="101" s="1"/>
  <c r="M913" i="101"/>
  <c r="N913" i="101"/>
  <c r="I913" i="101"/>
  <c r="J913" i="101" s="1"/>
  <c r="N929" i="101"/>
  <c r="M929" i="101"/>
  <c r="I929" i="101"/>
  <c r="J929" i="101" s="1"/>
  <c r="M945" i="101"/>
  <c r="N945" i="101"/>
  <c r="I945" i="101"/>
  <c r="J945" i="101" s="1"/>
  <c r="N961" i="101"/>
  <c r="M961" i="101"/>
  <c r="I961" i="101"/>
  <c r="J961" i="101" s="1"/>
  <c r="M977" i="101"/>
  <c r="N977" i="101"/>
  <c r="I977" i="101"/>
  <c r="J977" i="101" s="1"/>
  <c r="M993" i="101"/>
  <c r="N993" i="101"/>
  <c r="I993" i="101"/>
  <c r="J993" i="101" s="1"/>
  <c r="N211" i="101"/>
  <c r="M211" i="101"/>
  <c r="I211" i="101"/>
  <c r="J211" i="101" s="1"/>
  <c r="N296" i="101"/>
  <c r="M296" i="101"/>
  <c r="I296" i="101"/>
  <c r="J296" i="101" s="1"/>
  <c r="M422" i="101"/>
  <c r="N422" i="101"/>
  <c r="N430" i="101"/>
  <c r="M430" i="101"/>
  <c r="M438" i="101"/>
  <c r="N438" i="101"/>
  <c r="N194" i="101"/>
  <c r="M194" i="101"/>
  <c r="N226" i="101"/>
  <c r="M226" i="101"/>
  <c r="M236" i="101"/>
  <c r="N236" i="101"/>
  <c r="N258" i="101"/>
  <c r="M258" i="101"/>
  <c r="N268" i="101"/>
  <c r="M268" i="101"/>
  <c r="N279" i="101"/>
  <c r="M279" i="101"/>
  <c r="M290" i="101"/>
  <c r="N290" i="101"/>
  <c r="N300" i="101"/>
  <c r="M300" i="101"/>
  <c r="M322" i="101"/>
  <c r="N322" i="101"/>
  <c r="M332" i="101"/>
  <c r="N332" i="101"/>
  <c r="N343" i="101"/>
  <c r="M343" i="101"/>
  <c r="N351" i="101"/>
  <c r="M351" i="101"/>
  <c r="N359" i="101"/>
  <c r="M359" i="101"/>
  <c r="M367" i="101"/>
  <c r="N367" i="101"/>
  <c r="N375" i="101"/>
  <c r="M375" i="101"/>
  <c r="N383" i="101"/>
  <c r="M383" i="101"/>
  <c r="N391" i="101"/>
  <c r="M391" i="101"/>
  <c r="N399" i="101"/>
  <c r="M399" i="101"/>
  <c r="N407" i="101"/>
  <c r="M407" i="101"/>
  <c r="N184" i="101"/>
  <c r="M184" i="101"/>
  <c r="N195" i="101"/>
  <c r="M195" i="101"/>
  <c r="N206" i="101"/>
  <c r="M206" i="101"/>
  <c r="M216" i="101"/>
  <c r="N216" i="101"/>
  <c r="N227" i="101"/>
  <c r="M227" i="101"/>
  <c r="M238" i="101"/>
  <c r="N238" i="101"/>
  <c r="M248" i="101"/>
  <c r="N248" i="101"/>
  <c r="M259" i="101"/>
  <c r="N259" i="101"/>
  <c r="N270" i="101"/>
  <c r="M270" i="101"/>
  <c r="M280" i="101"/>
  <c r="N280" i="101"/>
  <c r="N291" i="101"/>
  <c r="M291" i="101"/>
  <c r="N302" i="101"/>
  <c r="M302" i="101"/>
  <c r="N312" i="101"/>
  <c r="M312" i="101"/>
  <c r="M323" i="101"/>
  <c r="N323" i="101"/>
  <c r="N344" i="101"/>
  <c r="M344" i="101"/>
  <c r="I344" i="101"/>
  <c r="J344" i="101" s="1"/>
  <c r="N360" i="101"/>
  <c r="M360" i="101"/>
  <c r="I360" i="101"/>
  <c r="J360" i="101" s="1"/>
  <c r="N376" i="101"/>
  <c r="M376" i="101"/>
  <c r="I376" i="101"/>
  <c r="J376" i="101" s="1"/>
  <c r="N392" i="101"/>
  <c r="M392" i="101"/>
  <c r="I392" i="101"/>
  <c r="J392" i="101" s="1"/>
  <c r="M408" i="101"/>
  <c r="N408" i="101"/>
  <c r="I408" i="101"/>
  <c r="J408" i="101" s="1"/>
  <c r="M424" i="101"/>
  <c r="N424" i="101"/>
  <c r="I424" i="101"/>
  <c r="J424" i="101" s="1"/>
  <c r="N440" i="101"/>
  <c r="M440" i="101"/>
  <c r="I440" i="101"/>
  <c r="J440" i="101" s="1"/>
  <c r="M452" i="101"/>
  <c r="N452" i="101"/>
  <c r="I452" i="101"/>
  <c r="J452" i="101" s="1"/>
  <c r="N463" i="101"/>
  <c r="M463" i="101"/>
  <c r="I463" i="101"/>
  <c r="J463" i="101" s="1"/>
  <c r="M474" i="101"/>
  <c r="N474" i="101"/>
  <c r="I474" i="101"/>
  <c r="J474" i="101" s="1"/>
  <c r="N484" i="101"/>
  <c r="M484" i="101"/>
  <c r="I484" i="101"/>
  <c r="J484" i="101" s="1"/>
  <c r="M495" i="101"/>
  <c r="N495" i="101"/>
  <c r="I495" i="101"/>
  <c r="J495" i="101" s="1"/>
  <c r="M506" i="101"/>
  <c r="N506" i="101"/>
  <c r="I506" i="101"/>
  <c r="J506" i="101" s="1"/>
  <c r="M515" i="101"/>
  <c r="N515" i="101"/>
  <c r="I515" i="101"/>
  <c r="J515" i="101" s="1"/>
  <c r="N523" i="101"/>
  <c r="M523" i="101"/>
  <c r="I523" i="101"/>
  <c r="J523" i="101" s="1"/>
  <c r="M531" i="101"/>
  <c r="N531" i="101"/>
  <c r="I531" i="101"/>
  <c r="J531" i="101" s="1"/>
  <c r="M539" i="101"/>
  <c r="N539" i="101"/>
  <c r="I539" i="101"/>
  <c r="J539" i="101" s="1"/>
  <c r="M547" i="101"/>
  <c r="N547" i="101"/>
  <c r="I547" i="101"/>
  <c r="J547" i="101" s="1"/>
  <c r="M555" i="101"/>
  <c r="N555" i="101"/>
  <c r="I555" i="101"/>
  <c r="J555" i="101" s="1"/>
  <c r="M563" i="101"/>
  <c r="N563" i="101"/>
  <c r="I563" i="101"/>
  <c r="J563" i="101" s="1"/>
  <c r="N571" i="101"/>
  <c r="M571" i="101"/>
  <c r="I571" i="101"/>
  <c r="J571" i="101" s="1"/>
  <c r="M579" i="101"/>
  <c r="N579" i="101"/>
  <c r="I579" i="101"/>
  <c r="J579" i="101" s="1"/>
  <c r="M587" i="101"/>
  <c r="N587" i="101"/>
  <c r="I587" i="101"/>
  <c r="J587" i="101" s="1"/>
  <c r="N595" i="101"/>
  <c r="M595" i="101"/>
  <c r="I595" i="101"/>
  <c r="J595" i="101" s="1"/>
  <c r="M603" i="101"/>
  <c r="N603" i="101"/>
  <c r="I603" i="101"/>
  <c r="J603" i="101" s="1"/>
  <c r="N611" i="101"/>
  <c r="M611" i="101"/>
  <c r="I611" i="101"/>
  <c r="J611" i="101" s="1"/>
  <c r="N619" i="101"/>
  <c r="M619" i="101"/>
  <c r="I619" i="101"/>
  <c r="J619" i="101" s="1"/>
  <c r="N627" i="101"/>
  <c r="M627" i="101"/>
  <c r="I627" i="101"/>
  <c r="J627" i="101" s="1"/>
  <c r="N635" i="101"/>
  <c r="M635" i="101"/>
  <c r="I635" i="101"/>
  <c r="J635" i="101" s="1"/>
  <c r="N643" i="101"/>
  <c r="M643" i="101"/>
  <c r="I643" i="101"/>
  <c r="J643" i="101" s="1"/>
  <c r="M651" i="101"/>
  <c r="N651" i="101"/>
  <c r="I651" i="101"/>
  <c r="J651" i="101" s="1"/>
  <c r="M659" i="101"/>
  <c r="N659" i="101"/>
  <c r="I659" i="101"/>
  <c r="J659" i="101" s="1"/>
  <c r="N159" i="101"/>
  <c r="M159" i="101"/>
  <c r="I159" i="101"/>
  <c r="J159" i="101" s="1"/>
  <c r="N231" i="101"/>
  <c r="M231" i="101"/>
  <c r="I231" i="101"/>
  <c r="J231" i="101" s="1"/>
  <c r="M274" i="101"/>
  <c r="N274" i="101"/>
  <c r="I274" i="101"/>
  <c r="J274" i="101" s="1"/>
  <c r="M316" i="101"/>
  <c r="N316" i="101"/>
  <c r="I316" i="101"/>
  <c r="J316" i="101" s="1"/>
  <c r="N355" i="101"/>
  <c r="M355" i="101"/>
  <c r="I355" i="101"/>
  <c r="J355" i="101" s="1"/>
  <c r="M387" i="101"/>
  <c r="N387" i="101"/>
  <c r="I387" i="101"/>
  <c r="J387" i="101" s="1"/>
  <c r="M415" i="101"/>
  <c r="N415" i="101"/>
  <c r="I415" i="101"/>
  <c r="J415" i="101" s="1"/>
  <c r="M436" i="101"/>
  <c r="N436" i="101"/>
  <c r="I436" i="101"/>
  <c r="J436" i="101" s="1"/>
  <c r="M454" i="101"/>
  <c r="N454" i="101"/>
  <c r="I454" i="101"/>
  <c r="J454" i="101" s="1"/>
  <c r="M467" i="101"/>
  <c r="N467" i="101"/>
  <c r="I467" i="101"/>
  <c r="J467" i="101" s="1"/>
  <c r="M482" i="101"/>
  <c r="N482" i="101"/>
  <c r="I482" i="101"/>
  <c r="J482" i="101" s="1"/>
  <c r="N496" i="101"/>
  <c r="M496" i="101"/>
  <c r="I496" i="101"/>
  <c r="J496" i="101" s="1"/>
  <c r="N510" i="101"/>
  <c r="M510" i="101"/>
  <c r="I510" i="101"/>
  <c r="J510" i="101" s="1"/>
  <c r="M521" i="101"/>
  <c r="N521" i="101"/>
  <c r="I521" i="101"/>
  <c r="J521" i="101" s="1"/>
  <c r="N532" i="101"/>
  <c r="M532" i="101"/>
  <c r="I532" i="101"/>
  <c r="J532" i="101" s="1"/>
  <c r="M542" i="101"/>
  <c r="N542" i="101"/>
  <c r="I542" i="101"/>
  <c r="J542" i="101" s="1"/>
  <c r="N553" i="101"/>
  <c r="M553" i="101"/>
  <c r="I553" i="101"/>
  <c r="J553" i="101" s="1"/>
  <c r="M564" i="101"/>
  <c r="N564" i="101"/>
  <c r="I564" i="101"/>
  <c r="J564" i="101" s="1"/>
  <c r="N574" i="101"/>
  <c r="M574" i="101"/>
  <c r="I574" i="101"/>
  <c r="J574" i="101" s="1"/>
  <c r="N585" i="101"/>
  <c r="M585" i="101"/>
  <c r="I585" i="101"/>
  <c r="J585" i="101" s="1"/>
  <c r="M596" i="101"/>
  <c r="N596" i="101"/>
  <c r="I596" i="101"/>
  <c r="J596" i="101" s="1"/>
  <c r="M606" i="101"/>
  <c r="N606" i="101"/>
  <c r="I606" i="101"/>
  <c r="J606" i="101" s="1"/>
  <c r="N617" i="101"/>
  <c r="M617" i="101"/>
  <c r="I617" i="101"/>
  <c r="J617" i="101" s="1"/>
  <c r="M628" i="101"/>
  <c r="N628" i="101"/>
  <c r="I628" i="101"/>
  <c r="J628" i="101" s="1"/>
  <c r="N638" i="101"/>
  <c r="M638" i="101"/>
  <c r="I638" i="101"/>
  <c r="J638" i="101" s="1"/>
  <c r="N649" i="101"/>
  <c r="M649" i="101"/>
  <c r="I649" i="101"/>
  <c r="J649" i="101" s="1"/>
  <c r="N660" i="101"/>
  <c r="M660" i="101"/>
  <c r="I660" i="101"/>
  <c r="J660" i="101" s="1"/>
  <c r="M669" i="101"/>
  <c r="N669" i="101"/>
  <c r="I669" i="101"/>
  <c r="J669" i="101" s="1"/>
  <c r="M677" i="101"/>
  <c r="N677" i="101"/>
  <c r="I677" i="101"/>
  <c r="J677" i="101" s="1"/>
  <c r="N693" i="101"/>
  <c r="M693" i="101"/>
  <c r="I693" i="101"/>
  <c r="J693" i="101" s="1"/>
  <c r="N709" i="101"/>
  <c r="M709" i="101"/>
  <c r="I709" i="101"/>
  <c r="J709" i="101" s="1"/>
  <c r="N725" i="101"/>
  <c r="M725" i="101"/>
  <c r="I725" i="101"/>
  <c r="J725" i="101" s="1"/>
  <c r="N741" i="101"/>
  <c r="M741" i="101"/>
  <c r="I741" i="101"/>
  <c r="J741" i="101" s="1"/>
  <c r="M757" i="101"/>
  <c r="N757" i="101"/>
  <c r="I757" i="101"/>
  <c r="J757" i="101" s="1"/>
  <c r="M773" i="101"/>
  <c r="N773" i="101"/>
  <c r="I773" i="101"/>
  <c r="J773" i="101" s="1"/>
  <c r="M789" i="101"/>
  <c r="N789" i="101"/>
  <c r="I789" i="101"/>
  <c r="J789" i="101" s="1"/>
  <c r="M805" i="101"/>
  <c r="N805" i="101"/>
  <c r="I805" i="101"/>
  <c r="J805" i="101" s="1"/>
  <c r="N821" i="101"/>
  <c r="M821" i="101"/>
  <c r="I821" i="101"/>
  <c r="J821" i="101" s="1"/>
  <c r="N837" i="101"/>
  <c r="M837" i="101"/>
  <c r="I837" i="101"/>
  <c r="J837" i="101" s="1"/>
  <c r="N853" i="101"/>
  <c r="M853" i="101"/>
  <c r="I853" i="101"/>
  <c r="J853" i="101" s="1"/>
  <c r="N869" i="101"/>
  <c r="M869" i="101"/>
  <c r="I869" i="101"/>
  <c r="J869" i="101" s="1"/>
  <c r="M885" i="101"/>
  <c r="N885" i="101"/>
  <c r="I885" i="101"/>
  <c r="J885" i="101" s="1"/>
  <c r="M901" i="101"/>
  <c r="N901" i="101"/>
  <c r="I901" i="101"/>
  <c r="J901" i="101" s="1"/>
  <c r="M917" i="101"/>
  <c r="N917" i="101"/>
  <c r="I917" i="101"/>
  <c r="J917" i="101" s="1"/>
  <c r="M933" i="101"/>
  <c r="N933" i="101"/>
  <c r="I933" i="101"/>
  <c r="J933" i="101" s="1"/>
  <c r="N949" i="101"/>
  <c r="M949" i="101"/>
  <c r="I949" i="101"/>
  <c r="J949" i="101" s="1"/>
  <c r="N965" i="101"/>
  <c r="M965" i="101"/>
  <c r="I965" i="101"/>
  <c r="J965" i="101" s="1"/>
  <c r="N981" i="101"/>
  <c r="M981" i="101"/>
  <c r="I981" i="101"/>
  <c r="J981" i="101" s="1"/>
  <c r="N997" i="101"/>
  <c r="M997" i="101"/>
  <c r="I997" i="101"/>
  <c r="J997" i="101" s="1"/>
  <c r="N232" i="101"/>
  <c r="M232" i="101"/>
  <c r="I232" i="101"/>
  <c r="J232" i="101" s="1"/>
  <c r="M418" i="101"/>
  <c r="N418" i="101"/>
  <c r="M426" i="101"/>
  <c r="N426" i="101"/>
  <c r="M434" i="101"/>
  <c r="N434" i="101"/>
  <c r="M442" i="101"/>
  <c r="N442" i="101"/>
  <c r="N204" i="101"/>
  <c r="M204" i="101"/>
  <c r="M247" i="101"/>
  <c r="N247" i="101"/>
  <c r="N311" i="101"/>
  <c r="M311" i="101"/>
  <c r="N681" i="101"/>
  <c r="M681" i="101"/>
  <c r="I681" i="101"/>
  <c r="J681" i="101" s="1"/>
  <c r="M697" i="101"/>
  <c r="N697" i="101"/>
  <c r="I697" i="101"/>
  <c r="J697" i="101" s="1"/>
  <c r="N713" i="101"/>
  <c r="M713" i="101"/>
  <c r="I713" i="101"/>
  <c r="J713" i="101" s="1"/>
  <c r="M729" i="101"/>
  <c r="N729" i="101"/>
  <c r="I729" i="101"/>
  <c r="J729" i="101" s="1"/>
  <c r="N745" i="101"/>
  <c r="M745" i="101"/>
  <c r="I745" i="101"/>
  <c r="J745" i="101" s="1"/>
  <c r="N761" i="101"/>
  <c r="M761" i="101"/>
  <c r="I761" i="101"/>
  <c r="J761" i="101" s="1"/>
  <c r="N777" i="101"/>
  <c r="M777" i="101"/>
  <c r="I777" i="101"/>
  <c r="J777" i="101" s="1"/>
  <c r="M793" i="101"/>
  <c r="N793" i="101"/>
  <c r="I793" i="101"/>
  <c r="J793" i="101" s="1"/>
  <c r="M809" i="101"/>
  <c r="N809" i="101"/>
  <c r="I809" i="101"/>
  <c r="J809" i="101" s="1"/>
  <c r="N825" i="101"/>
  <c r="M825" i="101"/>
  <c r="I825" i="101"/>
  <c r="J825" i="101" s="1"/>
  <c r="M841" i="101"/>
  <c r="N841" i="101"/>
  <c r="I841" i="101"/>
  <c r="J841" i="101" s="1"/>
  <c r="M857" i="101"/>
  <c r="N857" i="101"/>
  <c r="I857" i="101"/>
  <c r="J857" i="101" s="1"/>
  <c r="M873" i="101"/>
  <c r="N873" i="101"/>
  <c r="I873" i="101"/>
  <c r="J873" i="101" s="1"/>
  <c r="N889" i="101"/>
  <c r="M889" i="101"/>
  <c r="I889" i="101"/>
  <c r="J889" i="101" s="1"/>
  <c r="N905" i="101"/>
  <c r="M905" i="101"/>
  <c r="I905" i="101"/>
  <c r="J905" i="101" s="1"/>
  <c r="M921" i="101"/>
  <c r="N921" i="101"/>
  <c r="I921" i="101"/>
  <c r="J921" i="101" s="1"/>
  <c r="M937" i="101"/>
  <c r="N937" i="101"/>
  <c r="I937" i="101"/>
  <c r="J937" i="101" s="1"/>
  <c r="N953" i="101"/>
  <c r="M953" i="101"/>
  <c r="I953" i="101"/>
  <c r="J953" i="101" s="1"/>
  <c r="M969" i="101"/>
  <c r="N969" i="101"/>
  <c r="I969" i="101"/>
  <c r="J969" i="101" s="1"/>
  <c r="N985" i="101"/>
  <c r="M985" i="101"/>
  <c r="I985" i="101"/>
  <c r="J985" i="101" s="1"/>
  <c r="M160" i="101"/>
  <c r="N160" i="101"/>
  <c r="I160" i="101"/>
  <c r="J160" i="101" s="1"/>
  <c r="N254" i="101"/>
  <c r="M254" i="101"/>
  <c r="I254" i="101"/>
  <c r="J254" i="101" s="1"/>
  <c r="N318" i="101"/>
  <c r="M318" i="101"/>
  <c r="N339" i="101"/>
  <c r="M339" i="101"/>
  <c r="M356" i="101"/>
  <c r="N356" i="101"/>
  <c r="N372" i="101"/>
  <c r="M372" i="101"/>
  <c r="N388" i="101"/>
  <c r="M388" i="101"/>
  <c r="M404" i="101"/>
  <c r="N404" i="101"/>
  <c r="M419" i="101"/>
  <c r="N419" i="101"/>
  <c r="N428" i="101"/>
  <c r="M428" i="101"/>
  <c r="N439" i="101"/>
  <c r="M439" i="101"/>
  <c r="M448" i="101"/>
  <c r="N448" i="101"/>
  <c r="M455" i="101"/>
  <c r="N455" i="101"/>
  <c r="N462" i="101"/>
  <c r="M462" i="101"/>
  <c r="M470" i="101"/>
  <c r="N470" i="101"/>
  <c r="M476" i="101"/>
  <c r="N476" i="101"/>
  <c r="N483" i="101"/>
  <c r="M483" i="101"/>
  <c r="M491" i="101"/>
  <c r="N491" i="101"/>
  <c r="N498" i="101"/>
  <c r="M498" i="101"/>
  <c r="M504" i="101"/>
  <c r="N504" i="101"/>
  <c r="N512" i="101"/>
  <c r="M512" i="101"/>
  <c r="M517" i="101"/>
  <c r="N517" i="101"/>
  <c r="N522" i="101"/>
  <c r="M522" i="101"/>
  <c r="M528" i="101"/>
  <c r="N528" i="101"/>
  <c r="M533" i="101"/>
  <c r="N533" i="101"/>
  <c r="M538" i="101"/>
  <c r="N538" i="101"/>
  <c r="N544" i="101"/>
  <c r="M544" i="101"/>
  <c r="M549" i="101"/>
  <c r="N549" i="101"/>
  <c r="M554" i="101"/>
  <c r="N554" i="101"/>
  <c r="N560" i="101"/>
  <c r="M560" i="101"/>
  <c r="M565" i="101"/>
  <c r="N565" i="101"/>
  <c r="M570" i="101"/>
  <c r="N570" i="101"/>
  <c r="M576" i="101"/>
  <c r="N576" i="101"/>
  <c r="N581" i="101"/>
  <c r="M581" i="101"/>
  <c r="M586" i="101"/>
  <c r="N586" i="101"/>
  <c r="N592" i="101"/>
  <c r="M592" i="101"/>
  <c r="N597" i="101"/>
  <c r="M597" i="101"/>
  <c r="M602" i="101"/>
  <c r="N602" i="101"/>
  <c r="N608" i="101"/>
  <c r="M608" i="101"/>
  <c r="N613" i="101"/>
  <c r="M613" i="101"/>
  <c r="N618" i="101"/>
  <c r="M618" i="101"/>
  <c r="M624" i="101"/>
  <c r="N624" i="101"/>
  <c r="N629" i="101"/>
  <c r="M629" i="101"/>
  <c r="N634" i="101"/>
  <c r="M634" i="101"/>
  <c r="M640" i="101"/>
  <c r="N640" i="101"/>
  <c r="M645" i="101"/>
  <c r="N645" i="101"/>
  <c r="M650" i="101"/>
  <c r="N650" i="101"/>
  <c r="N656" i="101"/>
  <c r="M656" i="101"/>
  <c r="M674" i="101"/>
  <c r="N674" i="101"/>
  <c r="I674" i="101"/>
  <c r="J674" i="101" s="1"/>
  <c r="M690" i="101"/>
  <c r="N690" i="101"/>
  <c r="I690" i="101"/>
  <c r="J690" i="101" s="1"/>
  <c r="M706" i="101"/>
  <c r="I706" i="101"/>
  <c r="J706" i="101" s="1"/>
  <c r="N706" i="101"/>
  <c r="N718" i="101"/>
  <c r="M718" i="101"/>
  <c r="I718" i="101"/>
  <c r="J718" i="101" s="1"/>
  <c r="M726" i="101"/>
  <c r="N726" i="101"/>
  <c r="I726" i="101"/>
  <c r="J726" i="101" s="1"/>
  <c r="M738" i="101"/>
  <c r="N738" i="101"/>
  <c r="I738" i="101"/>
  <c r="J738" i="101" s="1"/>
  <c r="N750" i="101"/>
  <c r="M750" i="101"/>
  <c r="I750" i="101"/>
  <c r="J750" i="101" s="1"/>
  <c r="M758" i="101"/>
  <c r="N758" i="101"/>
  <c r="I758" i="101"/>
  <c r="J758" i="101" s="1"/>
  <c r="M770" i="101"/>
  <c r="N770" i="101"/>
  <c r="I770" i="101"/>
  <c r="J770" i="101" s="1"/>
  <c r="N782" i="101"/>
  <c r="M782" i="101"/>
  <c r="I782" i="101"/>
  <c r="J782" i="101" s="1"/>
  <c r="M790" i="101"/>
  <c r="I790" i="101"/>
  <c r="J790" i="101" s="1"/>
  <c r="N790" i="101"/>
  <c r="M802" i="101"/>
  <c r="N802" i="101"/>
  <c r="I802" i="101"/>
  <c r="J802" i="101" s="1"/>
  <c r="N814" i="101"/>
  <c r="I814" i="101"/>
  <c r="J814" i="101" s="1"/>
  <c r="M814" i="101"/>
  <c r="M822" i="101"/>
  <c r="N822" i="101"/>
  <c r="I822" i="101"/>
  <c r="J822" i="101" s="1"/>
  <c r="M834" i="101"/>
  <c r="N834" i="101"/>
  <c r="I834" i="101"/>
  <c r="J834" i="101" s="1"/>
  <c r="N846" i="101"/>
  <c r="M846" i="101"/>
  <c r="I846" i="101"/>
  <c r="J846" i="101" s="1"/>
  <c r="M854" i="101"/>
  <c r="N854" i="101"/>
  <c r="I854" i="101"/>
  <c r="J854" i="101" s="1"/>
  <c r="M866" i="101"/>
  <c r="I866" i="101"/>
  <c r="J866" i="101" s="1"/>
  <c r="N866" i="101"/>
  <c r="N878" i="101"/>
  <c r="I878" i="101"/>
  <c r="J878" i="101" s="1"/>
  <c r="M878" i="101"/>
  <c r="M886" i="101"/>
  <c r="N886" i="101"/>
  <c r="I886" i="101"/>
  <c r="J886" i="101" s="1"/>
  <c r="M898" i="101"/>
  <c r="N898" i="101"/>
  <c r="I898" i="101"/>
  <c r="J898" i="101" s="1"/>
  <c r="N910" i="101"/>
  <c r="M910" i="101"/>
  <c r="I910" i="101"/>
  <c r="J910" i="101" s="1"/>
  <c r="M918" i="101"/>
  <c r="I918" i="101"/>
  <c r="J918" i="101" s="1"/>
  <c r="N918" i="101"/>
  <c r="M930" i="101"/>
  <c r="I930" i="101"/>
  <c r="J930" i="101" s="1"/>
  <c r="N930" i="101"/>
  <c r="N942" i="101"/>
  <c r="M942" i="101"/>
  <c r="I942" i="101"/>
  <c r="J942" i="101" s="1"/>
  <c r="M950" i="101"/>
  <c r="N950" i="101"/>
  <c r="I950" i="101"/>
  <c r="J950" i="101" s="1"/>
  <c r="M962" i="101"/>
  <c r="N962" i="101"/>
  <c r="I962" i="101"/>
  <c r="J962" i="101" s="1"/>
  <c r="N974" i="101"/>
  <c r="M974" i="101"/>
  <c r="I974" i="101"/>
  <c r="J974" i="101" s="1"/>
  <c r="M982" i="101"/>
  <c r="N982" i="101"/>
  <c r="I982" i="101"/>
  <c r="J982" i="101" s="1"/>
  <c r="M994" i="101"/>
  <c r="N994" i="101"/>
  <c r="I994" i="101"/>
  <c r="J994" i="101" s="1"/>
  <c r="M220" i="101"/>
  <c r="N220" i="101"/>
  <c r="I220" i="101"/>
  <c r="J220" i="101" s="1"/>
  <c r="M263" i="101"/>
  <c r="N263" i="101"/>
  <c r="I263" i="101"/>
  <c r="J263" i="101" s="1"/>
  <c r="M327" i="101"/>
  <c r="N327" i="101"/>
  <c r="I327" i="101"/>
  <c r="J327" i="101" s="1"/>
  <c r="M379" i="101"/>
  <c r="N379" i="101"/>
  <c r="I379" i="101"/>
  <c r="J379" i="101" s="1"/>
  <c r="M411" i="101"/>
  <c r="N411" i="101"/>
  <c r="I411" i="101"/>
  <c r="J411" i="101" s="1"/>
  <c r="N443" i="101"/>
  <c r="M443" i="101"/>
  <c r="I443" i="101"/>
  <c r="J443" i="101" s="1"/>
  <c r="N464" i="101"/>
  <c r="M464" i="101"/>
  <c r="I464" i="101"/>
  <c r="J464" i="101" s="1"/>
  <c r="M478" i="101"/>
  <c r="N478" i="101"/>
  <c r="I478" i="101"/>
  <c r="J478" i="101" s="1"/>
  <c r="M499" i="101"/>
  <c r="N499" i="101"/>
  <c r="I499" i="101"/>
  <c r="J499" i="101" s="1"/>
  <c r="M307" i="101"/>
  <c r="N307" i="101"/>
  <c r="I307" i="101"/>
  <c r="J307" i="101" s="1"/>
  <c r="N435" i="101"/>
  <c r="M435" i="101"/>
  <c r="I435" i="101"/>
  <c r="J435" i="101" s="1"/>
  <c r="N514" i="101"/>
  <c r="M514" i="101"/>
  <c r="I514" i="101"/>
  <c r="J514" i="101" s="1"/>
  <c r="N546" i="101"/>
  <c r="M546" i="101"/>
  <c r="I546" i="101"/>
  <c r="J546" i="101" s="1"/>
  <c r="N568" i="101"/>
  <c r="M568" i="101"/>
  <c r="I568" i="101"/>
  <c r="J568" i="101" s="1"/>
  <c r="M600" i="101"/>
  <c r="N600" i="101"/>
  <c r="I600" i="101"/>
  <c r="J600" i="101" s="1"/>
  <c r="N632" i="101"/>
  <c r="M632" i="101"/>
  <c r="I632" i="101"/>
  <c r="J632" i="101" s="1"/>
  <c r="M653" i="101"/>
  <c r="N653" i="101"/>
  <c r="I653" i="101"/>
  <c r="J653" i="101" s="1"/>
  <c r="N680" i="101"/>
  <c r="M680" i="101"/>
  <c r="I680" i="101"/>
  <c r="J680" i="101" s="1"/>
  <c r="M614" i="101"/>
  <c r="N614" i="101"/>
  <c r="I614" i="101"/>
  <c r="J614" i="101" s="1"/>
  <c r="M691" i="101"/>
  <c r="N691" i="101"/>
  <c r="I691" i="101"/>
  <c r="J691" i="101" s="1"/>
  <c r="M755" i="101"/>
  <c r="N755" i="101"/>
  <c r="I755" i="101"/>
  <c r="J755" i="101" s="1"/>
  <c r="M556" i="101"/>
  <c r="N556" i="101"/>
  <c r="I556" i="101"/>
  <c r="J556" i="101" s="1"/>
  <c r="N670" i="101"/>
  <c r="M670" i="101"/>
  <c r="I670" i="101"/>
  <c r="J670" i="101" s="1"/>
  <c r="N686" i="101"/>
  <c r="M686" i="101"/>
  <c r="I686" i="101"/>
  <c r="J686" i="101" s="1"/>
  <c r="N702" i="101"/>
  <c r="M702" i="101"/>
  <c r="I702" i="101"/>
  <c r="J702" i="101" s="1"/>
  <c r="N524" i="101"/>
  <c r="M524" i="101"/>
  <c r="I524" i="101"/>
  <c r="J524" i="101" s="1"/>
  <c r="N666" i="101"/>
  <c r="M666" i="101"/>
  <c r="I666" i="101"/>
  <c r="J666" i="101" s="1"/>
  <c r="N682" i="101"/>
  <c r="M682" i="101"/>
  <c r="I682" i="101"/>
  <c r="J682" i="101" s="1"/>
  <c r="M698" i="101"/>
  <c r="N698" i="101"/>
  <c r="I698" i="101"/>
  <c r="J698" i="101" s="1"/>
  <c r="M710" i="101"/>
  <c r="N710" i="101"/>
  <c r="I710" i="101"/>
  <c r="J710" i="101" s="1"/>
  <c r="N722" i="101"/>
  <c r="I722" i="101"/>
  <c r="J722" i="101" s="1"/>
  <c r="M722" i="101"/>
  <c r="N734" i="101"/>
  <c r="M734" i="101"/>
  <c r="I734" i="101"/>
  <c r="J734" i="101" s="1"/>
  <c r="M742" i="101"/>
  <c r="N742" i="101"/>
  <c r="I742" i="101"/>
  <c r="J742" i="101" s="1"/>
  <c r="M754" i="101"/>
  <c r="N754" i="101"/>
  <c r="I754" i="101"/>
  <c r="J754" i="101" s="1"/>
  <c r="N766" i="101"/>
  <c r="M766" i="101"/>
  <c r="I766" i="101"/>
  <c r="J766" i="101" s="1"/>
  <c r="M774" i="101"/>
  <c r="I774" i="101"/>
  <c r="J774" i="101" s="1"/>
  <c r="N774" i="101"/>
  <c r="M786" i="101"/>
  <c r="N786" i="101"/>
  <c r="I786" i="101"/>
  <c r="J786" i="101" s="1"/>
  <c r="N798" i="101"/>
  <c r="M798" i="101"/>
  <c r="I798" i="101"/>
  <c r="J798" i="101" s="1"/>
  <c r="M806" i="101"/>
  <c r="N806" i="101"/>
  <c r="I806" i="101"/>
  <c r="J806" i="101" s="1"/>
  <c r="M818" i="101"/>
  <c r="N818" i="101"/>
  <c r="I818" i="101"/>
  <c r="J818" i="101" s="1"/>
  <c r="N830" i="101"/>
  <c r="M830" i="101"/>
  <c r="I830" i="101"/>
  <c r="J830" i="101" s="1"/>
  <c r="M838" i="101"/>
  <c r="N838" i="101"/>
  <c r="I838" i="101"/>
  <c r="J838" i="101" s="1"/>
  <c r="M850" i="101"/>
  <c r="N850" i="101"/>
  <c r="I850" i="101"/>
  <c r="J850" i="101" s="1"/>
  <c r="N862" i="101"/>
  <c r="M862" i="101"/>
  <c r="I862" i="101"/>
  <c r="J862" i="101" s="1"/>
  <c r="M870" i="101"/>
  <c r="N870" i="101"/>
  <c r="I870" i="101"/>
  <c r="J870" i="101" s="1"/>
  <c r="M882" i="101"/>
  <c r="N882" i="101"/>
  <c r="I882" i="101"/>
  <c r="J882" i="101" s="1"/>
  <c r="N894" i="101"/>
  <c r="M894" i="101"/>
  <c r="I894" i="101"/>
  <c r="J894" i="101" s="1"/>
  <c r="M902" i="101"/>
  <c r="N902" i="101"/>
  <c r="I902" i="101"/>
  <c r="J902" i="101" s="1"/>
  <c r="M914" i="101"/>
  <c r="I914" i="101"/>
  <c r="J914" i="101" s="1"/>
  <c r="N914" i="101"/>
  <c r="N926" i="101"/>
  <c r="M926" i="101"/>
  <c r="I926" i="101"/>
  <c r="J926" i="101" s="1"/>
  <c r="M934" i="101"/>
  <c r="N934" i="101"/>
  <c r="I934" i="101"/>
  <c r="J934" i="101" s="1"/>
  <c r="M946" i="101"/>
  <c r="N946" i="101"/>
  <c r="I946" i="101"/>
  <c r="J946" i="101" s="1"/>
  <c r="N958" i="101"/>
  <c r="M958" i="101"/>
  <c r="I958" i="101"/>
  <c r="J958" i="101" s="1"/>
  <c r="M966" i="101"/>
  <c r="I966" i="101"/>
  <c r="J966" i="101" s="1"/>
  <c r="N966" i="101"/>
  <c r="M978" i="101"/>
  <c r="I978" i="101"/>
  <c r="J978" i="101" s="1"/>
  <c r="N978" i="101"/>
  <c r="N990" i="101"/>
  <c r="M990" i="101"/>
  <c r="I990" i="101"/>
  <c r="J990" i="101" s="1"/>
  <c r="M998" i="101"/>
  <c r="N998" i="101"/>
  <c r="I998" i="101"/>
  <c r="J998" i="101" s="1"/>
  <c r="N242" i="101"/>
  <c r="M242" i="101"/>
  <c r="I242" i="101"/>
  <c r="J242" i="101" s="1"/>
  <c r="M306" i="101"/>
  <c r="N306" i="101"/>
  <c r="I306" i="101"/>
  <c r="J306" i="101" s="1"/>
  <c r="M347" i="101"/>
  <c r="N347" i="101"/>
  <c r="I347" i="101"/>
  <c r="J347" i="101" s="1"/>
  <c r="M395" i="101"/>
  <c r="N395" i="101"/>
  <c r="I395" i="101"/>
  <c r="J395" i="101" s="1"/>
  <c r="N431" i="101"/>
  <c r="M431" i="101"/>
  <c r="I431" i="101"/>
  <c r="J431" i="101" s="1"/>
  <c r="M450" i="101"/>
  <c r="N450" i="101"/>
  <c r="I450" i="101"/>
  <c r="J450" i="101" s="1"/>
  <c r="M471" i="101"/>
  <c r="N471" i="101"/>
  <c r="I471" i="101"/>
  <c r="J471" i="101" s="1"/>
  <c r="N492" i="101"/>
  <c r="M492" i="101"/>
  <c r="I492" i="101"/>
  <c r="J492" i="101" s="1"/>
  <c r="M507" i="101"/>
  <c r="N507" i="101"/>
  <c r="I507" i="101"/>
  <c r="J507" i="101" s="1"/>
  <c r="N380" i="101"/>
  <c r="M380" i="101"/>
  <c r="I380" i="101"/>
  <c r="J380" i="101" s="1"/>
  <c r="N494" i="101"/>
  <c r="M494" i="101"/>
  <c r="I494" i="101"/>
  <c r="J494" i="101" s="1"/>
  <c r="M525" i="101"/>
  <c r="N525" i="101"/>
  <c r="I525" i="101"/>
  <c r="J525" i="101" s="1"/>
  <c r="M557" i="101"/>
  <c r="N557" i="101"/>
  <c r="I557" i="101"/>
  <c r="J557" i="101" s="1"/>
  <c r="M589" i="101"/>
  <c r="N589" i="101"/>
  <c r="I589" i="101"/>
  <c r="J589" i="101" s="1"/>
  <c r="N610" i="101"/>
  <c r="M610" i="101"/>
  <c r="I610" i="101"/>
  <c r="J610" i="101" s="1"/>
  <c r="M642" i="101"/>
  <c r="N642" i="101"/>
  <c r="I642" i="101"/>
  <c r="J642" i="101" s="1"/>
  <c r="N672" i="101"/>
  <c r="M672" i="101"/>
  <c r="I672" i="101"/>
  <c r="J672" i="101" s="1"/>
  <c r="M688" i="101"/>
  <c r="N688" i="101"/>
  <c r="I688" i="101"/>
  <c r="J688" i="101" s="1"/>
  <c r="M712" i="101"/>
  <c r="N712" i="101"/>
  <c r="I712" i="101"/>
  <c r="J712" i="101" s="1"/>
  <c r="M744" i="101"/>
  <c r="N744" i="101"/>
  <c r="I744" i="101"/>
  <c r="J744" i="101" s="1"/>
  <c r="N776" i="101"/>
  <c r="M776" i="101"/>
  <c r="I776" i="101"/>
  <c r="J776" i="101" s="1"/>
  <c r="M808" i="101"/>
  <c r="N808" i="101"/>
  <c r="I808" i="101"/>
  <c r="J808" i="101" s="1"/>
  <c r="N840" i="101"/>
  <c r="M840" i="101"/>
  <c r="I840" i="101"/>
  <c r="J840" i="101" s="1"/>
  <c r="M872" i="101"/>
  <c r="N872" i="101"/>
  <c r="I872" i="101"/>
  <c r="J872" i="101" s="1"/>
  <c r="M904" i="101"/>
  <c r="N904" i="101"/>
  <c r="I904" i="101"/>
  <c r="J904" i="101" s="1"/>
  <c r="M936" i="101"/>
  <c r="N936" i="101"/>
  <c r="I936" i="101"/>
  <c r="J936" i="101" s="1"/>
  <c r="M968" i="101"/>
  <c r="N968" i="101"/>
  <c r="I968" i="101"/>
  <c r="J968" i="101" s="1"/>
  <c r="N1000" i="101"/>
  <c r="M1000" i="101"/>
  <c r="I1000" i="101"/>
  <c r="J1000" i="101" s="1"/>
  <c r="N444" i="101"/>
  <c r="I444" i="101"/>
  <c r="J444" i="101" s="1"/>
  <c r="M444" i="101"/>
  <c r="N529" i="101"/>
  <c r="M529" i="101"/>
  <c r="I529" i="101"/>
  <c r="J529" i="101" s="1"/>
  <c r="M572" i="101"/>
  <c r="N572" i="101"/>
  <c r="I572" i="101"/>
  <c r="J572" i="101" s="1"/>
  <c r="M657" i="101"/>
  <c r="N657" i="101"/>
  <c r="I657" i="101"/>
  <c r="J657" i="101" s="1"/>
  <c r="N723" i="101"/>
  <c r="M723" i="101"/>
  <c r="I723" i="101"/>
  <c r="J723" i="101" s="1"/>
  <c r="M727" i="101"/>
  <c r="N727" i="101"/>
  <c r="I727" i="101"/>
  <c r="J727" i="101" s="1"/>
  <c r="M759" i="101"/>
  <c r="N759" i="101"/>
  <c r="I759" i="101"/>
  <c r="J759" i="101" s="1"/>
  <c r="M791" i="101"/>
  <c r="N791" i="101"/>
  <c r="I791" i="101"/>
  <c r="J791" i="101" s="1"/>
  <c r="M823" i="101"/>
  <c r="N823" i="101"/>
  <c r="I823" i="101"/>
  <c r="J823" i="101" s="1"/>
  <c r="I318" i="101"/>
  <c r="J318" i="101" s="1"/>
  <c r="I339" i="101"/>
  <c r="J339" i="101" s="1"/>
  <c r="I356" i="101"/>
  <c r="J356" i="101" s="1"/>
  <c r="I372" i="101"/>
  <c r="J372" i="101" s="1"/>
  <c r="I388" i="101"/>
  <c r="J388" i="101" s="1"/>
  <c r="I404" i="101"/>
  <c r="J404" i="101" s="1"/>
  <c r="I419" i="101"/>
  <c r="J419" i="101" s="1"/>
  <c r="I428" i="101"/>
  <c r="J428" i="101" s="1"/>
  <c r="I439" i="101"/>
  <c r="J439" i="101" s="1"/>
  <c r="I448" i="101"/>
  <c r="J448" i="101" s="1"/>
  <c r="I455" i="101"/>
  <c r="J455" i="101" s="1"/>
  <c r="I462" i="101"/>
  <c r="J462" i="101" s="1"/>
  <c r="I470" i="101"/>
  <c r="J470" i="101" s="1"/>
  <c r="I476" i="101"/>
  <c r="J476" i="101" s="1"/>
  <c r="I483" i="101"/>
  <c r="J483" i="101" s="1"/>
  <c r="I491" i="101"/>
  <c r="J491" i="101" s="1"/>
  <c r="I498" i="101"/>
  <c r="J498" i="101" s="1"/>
  <c r="I504" i="101"/>
  <c r="J504" i="101" s="1"/>
  <c r="I512" i="101"/>
  <c r="J512" i="101" s="1"/>
  <c r="I517" i="101"/>
  <c r="J517" i="101" s="1"/>
  <c r="I522" i="101"/>
  <c r="J522" i="101" s="1"/>
  <c r="I528" i="101"/>
  <c r="J528" i="101" s="1"/>
  <c r="I533" i="101"/>
  <c r="J533" i="101" s="1"/>
  <c r="I538" i="101"/>
  <c r="J538" i="101" s="1"/>
  <c r="I544" i="101"/>
  <c r="J544" i="101" s="1"/>
  <c r="I549" i="101"/>
  <c r="J549" i="101" s="1"/>
  <c r="I554" i="101"/>
  <c r="J554" i="101" s="1"/>
  <c r="I560" i="101"/>
  <c r="J560" i="101" s="1"/>
  <c r="I565" i="101"/>
  <c r="J565" i="101" s="1"/>
  <c r="I570" i="101"/>
  <c r="J570" i="101" s="1"/>
  <c r="I576" i="101"/>
  <c r="J576" i="101" s="1"/>
  <c r="I581" i="101"/>
  <c r="J581" i="101" s="1"/>
  <c r="I586" i="101"/>
  <c r="J586" i="101" s="1"/>
  <c r="I592" i="101"/>
  <c r="J592" i="101" s="1"/>
  <c r="I597" i="101"/>
  <c r="J597" i="101" s="1"/>
  <c r="I602" i="101"/>
  <c r="J602" i="101" s="1"/>
  <c r="I608" i="101"/>
  <c r="J608" i="101" s="1"/>
  <c r="I613" i="101"/>
  <c r="J613" i="101" s="1"/>
  <c r="I618" i="101"/>
  <c r="J618" i="101" s="1"/>
  <c r="I624" i="101"/>
  <c r="J624" i="101" s="1"/>
  <c r="I629" i="101"/>
  <c r="J629" i="101" s="1"/>
  <c r="I634" i="101"/>
  <c r="J634" i="101" s="1"/>
  <c r="I640" i="101"/>
  <c r="J640" i="101" s="1"/>
  <c r="I645" i="101"/>
  <c r="J645" i="101" s="1"/>
  <c r="I650" i="101"/>
  <c r="J650" i="101" s="1"/>
  <c r="I656" i="101"/>
  <c r="J656" i="101" s="1"/>
  <c r="M661" i="101"/>
  <c r="I661" i="101"/>
  <c r="J661" i="101" s="1"/>
  <c r="N661" i="101"/>
  <c r="M678" i="101"/>
  <c r="I678" i="101"/>
  <c r="J678" i="101" s="1"/>
  <c r="N678" i="101"/>
  <c r="M694" i="101"/>
  <c r="N694" i="101"/>
  <c r="I694" i="101"/>
  <c r="J694" i="101" s="1"/>
  <c r="N720" i="101"/>
  <c r="M720" i="101"/>
  <c r="I720" i="101"/>
  <c r="J720" i="101" s="1"/>
  <c r="N752" i="101"/>
  <c r="M752" i="101"/>
  <c r="I752" i="101"/>
  <c r="J752" i="101" s="1"/>
  <c r="N784" i="101"/>
  <c r="M784" i="101"/>
  <c r="I784" i="101"/>
  <c r="J784" i="101" s="1"/>
  <c r="N816" i="101"/>
  <c r="M816" i="101"/>
  <c r="I816" i="101"/>
  <c r="J816" i="101" s="1"/>
  <c r="N848" i="101"/>
  <c r="M848" i="101"/>
  <c r="I848" i="101"/>
  <c r="J848" i="101" s="1"/>
  <c r="M880" i="101"/>
  <c r="N880" i="101"/>
  <c r="I880" i="101"/>
  <c r="J880" i="101" s="1"/>
  <c r="N912" i="101"/>
  <c r="M912" i="101"/>
  <c r="I912" i="101"/>
  <c r="J912" i="101" s="1"/>
  <c r="N944" i="101"/>
  <c r="M944" i="101"/>
  <c r="I944" i="101"/>
  <c r="J944" i="101" s="1"/>
  <c r="N976" i="101"/>
  <c r="M976" i="101"/>
  <c r="I976" i="101"/>
  <c r="J976" i="101" s="1"/>
  <c r="N243" i="101"/>
  <c r="M243" i="101"/>
  <c r="I243" i="101"/>
  <c r="J243" i="101" s="1"/>
  <c r="M472" i="101"/>
  <c r="N472" i="101"/>
  <c r="I472" i="101"/>
  <c r="J472" i="101" s="1"/>
  <c r="M540" i="101"/>
  <c r="N540" i="101"/>
  <c r="I540" i="101"/>
  <c r="J540" i="101" s="1"/>
  <c r="M582" i="101"/>
  <c r="N582" i="101"/>
  <c r="I582" i="101"/>
  <c r="J582" i="101" s="1"/>
  <c r="M625" i="101"/>
  <c r="N625" i="101"/>
  <c r="I625" i="101"/>
  <c r="J625" i="101" s="1"/>
  <c r="N667" i="101"/>
  <c r="M667" i="101"/>
  <c r="I667" i="101"/>
  <c r="J667" i="101" s="1"/>
  <c r="M699" i="101"/>
  <c r="N699" i="101"/>
  <c r="I699" i="101"/>
  <c r="J699" i="101" s="1"/>
  <c r="N731" i="101"/>
  <c r="M731" i="101"/>
  <c r="I731" i="101"/>
  <c r="J731" i="101" s="1"/>
  <c r="N763" i="101"/>
  <c r="M763" i="101"/>
  <c r="I763" i="101"/>
  <c r="J763" i="101" s="1"/>
  <c r="M423" i="101"/>
  <c r="N423" i="101"/>
  <c r="I423" i="101"/>
  <c r="J423" i="101" s="1"/>
  <c r="N513" i="101"/>
  <c r="M513" i="101"/>
  <c r="N652" i="101"/>
  <c r="M652" i="101"/>
  <c r="I652" i="101"/>
  <c r="J652" i="101" s="1"/>
  <c r="N687" i="101"/>
  <c r="M687" i="101"/>
  <c r="I687" i="101"/>
  <c r="J687" i="101" s="1"/>
  <c r="M855" i="101"/>
  <c r="N855" i="101"/>
  <c r="I855" i="101"/>
  <c r="J855" i="101" s="1"/>
  <c r="N887" i="101"/>
  <c r="M887" i="101"/>
  <c r="I887" i="101"/>
  <c r="J887" i="101" s="1"/>
  <c r="M919" i="101"/>
  <c r="N919" i="101"/>
  <c r="I919" i="101"/>
  <c r="J919" i="101" s="1"/>
  <c r="M951" i="101"/>
  <c r="N951" i="101"/>
  <c r="I951" i="101"/>
  <c r="J951" i="101" s="1"/>
  <c r="N983" i="101"/>
  <c r="M983" i="101"/>
  <c r="I983" i="101"/>
  <c r="J983" i="101" s="1"/>
  <c r="M704" i="101"/>
  <c r="N704" i="101"/>
  <c r="I704" i="101"/>
  <c r="J704" i="101" s="1"/>
  <c r="N736" i="101"/>
  <c r="M736" i="101"/>
  <c r="I736" i="101"/>
  <c r="J736" i="101" s="1"/>
  <c r="N768" i="101"/>
  <c r="M768" i="101"/>
  <c r="I768" i="101"/>
  <c r="J768" i="101" s="1"/>
  <c r="M800" i="101"/>
  <c r="N800" i="101"/>
  <c r="I800" i="101"/>
  <c r="J800" i="101" s="1"/>
  <c r="M832" i="101"/>
  <c r="N832" i="101"/>
  <c r="I832" i="101"/>
  <c r="J832" i="101" s="1"/>
  <c r="M864" i="101"/>
  <c r="N864" i="101"/>
  <c r="I864" i="101"/>
  <c r="J864" i="101" s="1"/>
  <c r="M896" i="101"/>
  <c r="N896" i="101"/>
  <c r="I896" i="101"/>
  <c r="J896" i="101" s="1"/>
  <c r="M928" i="101"/>
  <c r="N928" i="101"/>
  <c r="I928" i="101"/>
  <c r="J928" i="101" s="1"/>
  <c r="N960" i="101"/>
  <c r="M960" i="101"/>
  <c r="I960" i="101"/>
  <c r="J960" i="101" s="1"/>
  <c r="M992" i="101"/>
  <c r="N992" i="101"/>
  <c r="I992" i="101"/>
  <c r="J992" i="101" s="1"/>
  <c r="N396" i="101"/>
  <c r="M396" i="101"/>
  <c r="I396" i="101"/>
  <c r="J396" i="101" s="1"/>
  <c r="M518" i="101"/>
  <c r="N518" i="101"/>
  <c r="I518" i="101"/>
  <c r="J518" i="101" s="1"/>
  <c r="M561" i="101"/>
  <c r="I561" i="101"/>
  <c r="J561" i="101" s="1"/>
  <c r="M604" i="101"/>
  <c r="N604" i="101"/>
  <c r="I604" i="101"/>
  <c r="J604" i="101" s="1"/>
  <c r="M646" i="101"/>
  <c r="N646" i="101"/>
  <c r="I646" i="101"/>
  <c r="J646" i="101" s="1"/>
  <c r="N683" i="101"/>
  <c r="M683" i="101"/>
  <c r="I683" i="101"/>
  <c r="J683" i="101" s="1"/>
  <c r="M715" i="101"/>
  <c r="N715" i="101"/>
  <c r="I715" i="101"/>
  <c r="J715" i="101" s="1"/>
  <c r="N747" i="101"/>
  <c r="M747" i="101"/>
  <c r="I747" i="101"/>
  <c r="J747" i="101" s="1"/>
  <c r="M779" i="101"/>
  <c r="N779" i="101"/>
  <c r="I779" i="101"/>
  <c r="J779" i="101" s="1"/>
  <c r="M566" i="101"/>
  <c r="N566" i="101"/>
  <c r="I566" i="101"/>
  <c r="J566" i="101" s="1"/>
  <c r="M598" i="101"/>
  <c r="N598" i="101"/>
  <c r="M735" i="101"/>
  <c r="N735" i="101"/>
  <c r="I735" i="101"/>
  <c r="J735" i="101" s="1"/>
  <c r="M767" i="101"/>
  <c r="N767" i="101"/>
  <c r="I767" i="101"/>
  <c r="J767" i="101" s="1"/>
  <c r="M799" i="101"/>
  <c r="N799" i="101"/>
  <c r="I799" i="101"/>
  <c r="J799" i="101" s="1"/>
  <c r="N831" i="101"/>
  <c r="M831" i="101"/>
  <c r="I831" i="101"/>
  <c r="J831" i="101" s="1"/>
  <c r="M863" i="101"/>
  <c r="N863" i="101"/>
  <c r="I863" i="101"/>
  <c r="J863" i="101" s="1"/>
  <c r="N895" i="101"/>
  <c r="M895" i="101"/>
  <c r="I895" i="101"/>
  <c r="J895" i="101" s="1"/>
  <c r="N927" i="101"/>
  <c r="M927" i="101"/>
  <c r="I927" i="101"/>
  <c r="J927" i="101" s="1"/>
  <c r="M959" i="101"/>
  <c r="N959" i="101"/>
  <c r="I959" i="101"/>
  <c r="J959" i="101" s="1"/>
  <c r="N714" i="101"/>
  <c r="M714" i="101"/>
  <c r="I714" i="101"/>
  <c r="J714" i="101" s="1"/>
  <c r="M730" i="101"/>
  <c r="N730" i="101"/>
  <c r="I730" i="101"/>
  <c r="J730" i="101" s="1"/>
  <c r="N746" i="101"/>
  <c r="M746" i="101"/>
  <c r="I746" i="101"/>
  <c r="J746" i="101" s="1"/>
  <c r="M762" i="101"/>
  <c r="I762" i="101"/>
  <c r="J762" i="101" s="1"/>
  <c r="N762" i="101"/>
  <c r="N778" i="101"/>
  <c r="M778" i="101"/>
  <c r="I778" i="101"/>
  <c r="J778" i="101" s="1"/>
  <c r="M794" i="101"/>
  <c r="N794" i="101"/>
  <c r="I794" i="101"/>
  <c r="J794" i="101" s="1"/>
  <c r="N810" i="101"/>
  <c r="I810" i="101"/>
  <c r="J810" i="101" s="1"/>
  <c r="M810" i="101"/>
  <c r="M826" i="101"/>
  <c r="I826" i="101"/>
  <c r="J826" i="101" s="1"/>
  <c r="N842" i="101"/>
  <c r="M842" i="101"/>
  <c r="I842" i="101"/>
  <c r="J842" i="101" s="1"/>
  <c r="M858" i="101"/>
  <c r="N858" i="101"/>
  <c r="I858" i="101"/>
  <c r="J858" i="101" s="1"/>
  <c r="N874" i="101"/>
  <c r="I874" i="101"/>
  <c r="J874" i="101" s="1"/>
  <c r="M890" i="101"/>
  <c r="N890" i="101"/>
  <c r="I890" i="101"/>
  <c r="J890" i="101" s="1"/>
  <c r="N906" i="101"/>
  <c r="M906" i="101"/>
  <c r="I906" i="101"/>
  <c r="J906" i="101" s="1"/>
  <c r="M922" i="101"/>
  <c r="N922" i="101"/>
  <c r="I922" i="101"/>
  <c r="J922" i="101" s="1"/>
  <c r="M938" i="101"/>
  <c r="N938" i="101"/>
  <c r="I938" i="101"/>
  <c r="J938" i="101" s="1"/>
  <c r="M954" i="101"/>
  <c r="N954" i="101"/>
  <c r="I954" i="101"/>
  <c r="J954" i="101" s="1"/>
  <c r="N970" i="101"/>
  <c r="M970" i="101"/>
  <c r="I970" i="101"/>
  <c r="J970" i="101" s="1"/>
  <c r="M986" i="101"/>
  <c r="N986" i="101"/>
  <c r="I986" i="101"/>
  <c r="J986" i="101" s="1"/>
  <c r="N199" i="101"/>
  <c r="M199" i="101"/>
  <c r="I199" i="101"/>
  <c r="J199" i="101" s="1"/>
  <c r="M284" i="101"/>
  <c r="N284" i="101"/>
  <c r="I284" i="101"/>
  <c r="J284" i="101" s="1"/>
  <c r="N363" i="101"/>
  <c r="M363" i="101"/>
  <c r="I363" i="101"/>
  <c r="J363" i="101" s="1"/>
  <c r="M420" i="101"/>
  <c r="N420" i="101"/>
  <c r="I420" i="101"/>
  <c r="J420" i="101" s="1"/>
  <c r="M456" i="101"/>
  <c r="N456" i="101"/>
  <c r="I456" i="101"/>
  <c r="J456" i="101" s="1"/>
  <c r="M486" i="101"/>
  <c r="N486" i="101"/>
  <c r="I486" i="101"/>
  <c r="J486" i="101" s="1"/>
  <c r="N222" i="101"/>
  <c r="M222" i="101"/>
  <c r="I222" i="101"/>
  <c r="J222" i="101" s="1"/>
  <c r="N466" i="101"/>
  <c r="M466" i="101"/>
  <c r="I466" i="101"/>
  <c r="J466" i="101" s="1"/>
  <c r="M536" i="101"/>
  <c r="N536" i="101"/>
  <c r="I536" i="101"/>
  <c r="J536" i="101" s="1"/>
  <c r="N578" i="101"/>
  <c r="M578" i="101"/>
  <c r="I578" i="101"/>
  <c r="J578" i="101" s="1"/>
  <c r="N621" i="101"/>
  <c r="I621" i="101"/>
  <c r="J621" i="101" s="1"/>
  <c r="M621" i="101"/>
  <c r="N664" i="101"/>
  <c r="M664" i="101"/>
  <c r="I664" i="101"/>
  <c r="J664" i="101" s="1"/>
  <c r="M696" i="101"/>
  <c r="N696" i="101"/>
  <c r="I696" i="101"/>
  <c r="J696" i="101" s="1"/>
  <c r="N728" i="101"/>
  <c r="M728" i="101"/>
  <c r="I728" i="101"/>
  <c r="J728" i="101" s="1"/>
  <c r="M760" i="101"/>
  <c r="N760" i="101"/>
  <c r="I760" i="101"/>
  <c r="J760" i="101" s="1"/>
  <c r="N792" i="101"/>
  <c r="M792" i="101"/>
  <c r="I792" i="101"/>
  <c r="J792" i="101" s="1"/>
  <c r="M824" i="101"/>
  <c r="N824" i="101"/>
  <c r="I824" i="101"/>
  <c r="J824" i="101" s="1"/>
  <c r="N856" i="101"/>
  <c r="M856" i="101"/>
  <c r="I856" i="101"/>
  <c r="J856" i="101" s="1"/>
  <c r="N888" i="101"/>
  <c r="M888" i="101"/>
  <c r="I888" i="101"/>
  <c r="J888" i="101" s="1"/>
  <c r="N920" i="101"/>
  <c r="M920" i="101"/>
  <c r="I920" i="101"/>
  <c r="J920" i="101" s="1"/>
  <c r="M952" i="101"/>
  <c r="N952" i="101"/>
  <c r="I952" i="101"/>
  <c r="J952" i="101" s="1"/>
  <c r="N984" i="101"/>
  <c r="M984" i="101"/>
  <c r="I984" i="101"/>
  <c r="J984" i="101" s="1"/>
  <c r="M328" i="101"/>
  <c r="N328" i="101"/>
  <c r="I328" i="101"/>
  <c r="J328" i="101" s="1"/>
  <c r="M502" i="101"/>
  <c r="N502" i="101"/>
  <c r="I502" i="101"/>
  <c r="J502" i="101" s="1"/>
  <c r="M550" i="101"/>
  <c r="N550" i="101"/>
  <c r="I550" i="101"/>
  <c r="J550" i="101" s="1"/>
  <c r="M593" i="101"/>
  <c r="N593" i="101"/>
  <c r="I593" i="101"/>
  <c r="J593" i="101" s="1"/>
  <c r="N636" i="101"/>
  <c r="M636" i="101"/>
  <c r="I636" i="101"/>
  <c r="J636" i="101" s="1"/>
  <c r="M675" i="101"/>
  <c r="N675" i="101"/>
  <c r="I675" i="101"/>
  <c r="J675" i="101" s="1"/>
  <c r="N707" i="101"/>
  <c r="M707" i="101"/>
  <c r="I707" i="101"/>
  <c r="J707" i="101" s="1"/>
  <c r="M739" i="101"/>
  <c r="N739" i="101"/>
  <c r="I739" i="101"/>
  <c r="J739" i="101" s="1"/>
  <c r="M771" i="101"/>
  <c r="N771" i="101"/>
  <c r="I771" i="101"/>
  <c r="J771" i="101" s="1"/>
  <c r="N364" i="101"/>
  <c r="M364" i="101"/>
  <c r="I513" i="101"/>
  <c r="J513" i="101" s="1"/>
  <c r="N609" i="101"/>
  <c r="M609" i="101"/>
  <c r="I609" i="101"/>
  <c r="J609" i="101" s="1"/>
  <c r="N641" i="101"/>
  <c r="M641" i="101"/>
  <c r="N679" i="101"/>
  <c r="M679" i="101"/>
  <c r="N711" i="101"/>
  <c r="M711" i="101"/>
  <c r="M991" i="101"/>
  <c r="I991" i="101"/>
  <c r="J991" i="101" s="1"/>
  <c r="I827" i="101"/>
  <c r="J827" i="101" s="1"/>
  <c r="I883" i="101"/>
  <c r="J883" i="101" s="1"/>
  <c r="I541" i="101"/>
  <c r="J541" i="101" s="1"/>
  <c r="I605" i="101"/>
  <c r="J605" i="101" s="1"/>
  <c r="M286" i="101"/>
  <c r="N286" i="101"/>
  <c r="N487" i="101"/>
  <c r="M487" i="101"/>
  <c r="M545" i="101"/>
  <c r="N545" i="101"/>
  <c r="M588" i="101"/>
  <c r="N588" i="101"/>
  <c r="M630" i="101"/>
  <c r="N630" i="101"/>
  <c r="N671" i="101"/>
  <c r="M671" i="101"/>
  <c r="N703" i="101"/>
  <c r="M703" i="101"/>
  <c r="N743" i="101"/>
  <c r="M743" i="101"/>
  <c r="I743" i="101"/>
  <c r="J743" i="101" s="1"/>
  <c r="N775" i="101"/>
  <c r="I775" i="101"/>
  <c r="J775" i="101" s="1"/>
  <c r="M807" i="101"/>
  <c r="N807" i="101"/>
  <c r="I807" i="101"/>
  <c r="J807" i="101" s="1"/>
  <c r="N839" i="101"/>
  <c r="M839" i="101"/>
  <c r="I839" i="101"/>
  <c r="J839" i="101" s="1"/>
  <c r="M871" i="101"/>
  <c r="N871" i="101"/>
  <c r="I871" i="101"/>
  <c r="J871" i="101" s="1"/>
  <c r="M903" i="101"/>
  <c r="N903" i="101"/>
  <c r="I903" i="101"/>
  <c r="J903" i="101" s="1"/>
  <c r="M935" i="101"/>
  <c r="I935" i="101"/>
  <c r="J935" i="101" s="1"/>
  <c r="N967" i="101"/>
  <c r="I967" i="101"/>
  <c r="J967" i="101" s="1"/>
  <c r="M967" i="101"/>
  <c r="M999" i="101"/>
  <c r="N999" i="101"/>
  <c r="I999" i="101"/>
  <c r="J999" i="101" s="1"/>
  <c r="M775" i="101"/>
  <c r="N787" i="101"/>
  <c r="M787" i="101"/>
  <c r="M795" i="101"/>
  <c r="N795" i="101"/>
  <c r="M803" i="101"/>
  <c r="N803" i="101"/>
  <c r="M811" i="101"/>
  <c r="N811" i="101"/>
  <c r="N819" i="101"/>
  <c r="M819" i="101"/>
  <c r="M835" i="101"/>
  <c r="N835" i="101"/>
  <c r="N843" i="101"/>
  <c r="M843" i="101"/>
  <c r="M851" i="101"/>
  <c r="N851" i="101"/>
  <c r="N859" i="101"/>
  <c r="M859" i="101"/>
  <c r="N867" i="101"/>
  <c r="M867" i="101"/>
  <c r="M875" i="101"/>
  <c r="N875" i="101"/>
  <c r="N891" i="101"/>
  <c r="M891" i="101"/>
  <c r="M899" i="101"/>
  <c r="N899" i="101"/>
  <c r="N907" i="101"/>
  <c r="M907" i="101"/>
  <c r="N915" i="101"/>
  <c r="M915" i="101"/>
  <c r="M923" i="101"/>
  <c r="N923" i="101"/>
  <c r="N931" i="101"/>
  <c r="M931" i="101"/>
  <c r="N939" i="101"/>
  <c r="M939" i="101"/>
  <c r="M947" i="101"/>
  <c r="N947" i="101"/>
  <c r="M955" i="101"/>
  <c r="N955" i="101"/>
  <c r="M963" i="101"/>
  <c r="N963" i="101"/>
  <c r="N971" i="101"/>
  <c r="M971" i="101"/>
  <c r="N979" i="101"/>
  <c r="M979" i="101"/>
  <c r="M987" i="101"/>
  <c r="N987" i="101"/>
  <c r="N995" i="101"/>
  <c r="M995" i="101"/>
  <c r="N264" i="101"/>
  <c r="M264" i="101"/>
  <c r="M348" i="101"/>
  <c r="N348" i="101"/>
  <c r="M412" i="101"/>
  <c r="N412" i="101"/>
  <c r="M451" i="101"/>
  <c r="N451" i="101"/>
  <c r="M480" i="101"/>
  <c r="N480" i="101"/>
  <c r="M508" i="101"/>
  <c r="N508" i="101"/>
  <c r="M520" i="101"/>
  <c r="N520" i="101"/>
  <c r="M530" i="101"/>
  <c r="N530" i="101"/>
  <c r="M552" i="101"/>
  <c r="N552" i="101"/>
  <c r="N562" i="101"/>
  <c r="M562" i="101"/>
  <c r="M573" i="101"/>
  <c r="N573" i="101"/>
  <c r="N584" i="101"/>
  <c r="M584" i="101"/>
  <c r="M594" i="101"/>
  <c r="N594" i="101"/>
  <c r="M616" i="101"/>
  <c r="N616" i="101"/>
  <c r="M626" i="101"/>
  <c r="N626" i="101"/>
  <c r="M637" i="101"/>
  <c r="N637" i="101"/>
  <c r="N648" i="101"/>
  <c r="M648" i="101"/>
  <c r="M658" i="101"/>
  <c r="N658" i="101"/>
  <c r="N668" i="101"/>
  <c r="M668" i="101"/>
  <c r="M676" i="101"/>
  <c r="N676" i="101"/>
  <c r="M684" i="101"/>
  <c r="N684" i="101"/>
  <c r="N692" i="101"/>
  <c r="M692" i="101"/>
  <c r="N700" i="101"/>
  <c r="M700" i="101"/>
  <c r="N708" i="101"/>
  <c r="M708" i="101"/>
  <c r="N716" i="101"/>
  <c r="M716" i="101"/>
  <c r="M724" i="101"/>
  <c r="N724" i="101"/>
  <c r="M732" i="101"/>
  <c r="N732" i="101"/>
  <c r="M740" i="101"/>
  <c r="N740" i="101"/>
  <c r="M748" i="101"/>
  <c r="N748" i="101"/>
  <c r="N756" i="101"/>
  <c r="M756" i="101"/>
  <c r="M764" i="101"/>
  <c r="N764" i="101"/>
  <c r="M772" i="101"/>
  <c r="N772" i="101"/>
  <c r="N780" i="101"/>
  <c r="M780" i="101"/>
  <c r="M788" i="101"/>
  <c r="N788" i="101"/>
  <c r="N796" i="101"/>
  <c r="M796" i="101"/>
  <c r="M804" i="101"/>
  <c r="N804" i="101"/>
  <c r="N812" i="101"/>
  <c r="M812" i="101"/>
  <c r="M820" i="101"/>
  <c r="N820" i="101"/>
  <c r="M828" i="101"/>
  <c r="N828" i="101"/>
  <c r="M836" i="101"/>
  <c r="N836" i="101"/>
  <c r="N844" i="101"/>
  <c r="M844" i="101"/>
  <c r="N852" i="101"/>
  <c r="M852" i="101"/>
  <c r="M860" i="101"/>
  <c r="N860" i="101"/>
  <c r="M868" i="101"/>
  <c r="N868" i="101"/>
  <c r="N876" i="101"/>
  <c r="M876" i="101"/>
  <c r="M884" i="101"/>
  <c r="N884" i="101"/>
  <c r="N892" i="101"/>
  <c r="M892" i="101"/>
  <c r="M900" i="101"/>
  <c r="N900" i="101"/>
  <c r="M908" i="101"/>
  <c r="N908" i="101"/>
  <c r="N916" i="101"/>
  <c r="M916" i="101"/>
  <c r="N924" i="101"/>
  <c r="M924" i="101"/>
  <c r="M932" i="101"/>
  <c r="N932" i="101"/>
  <c r="M940" i="101"/>
  <c r="N940" i="101"/>
  <c r="M948" i="101"/>
  <c r="N948" i="101"/>
  <c r="M956" i="101"/>
  <c r="N956" i="101"/>
  <c r="N964" i="101"/>
  <c r="M964" i="101"/>
  <c r="N972" i="101"/>
  <c r="M972" i="101"/>
  <c r="M980" i="101"/>
  <c r="N980" i="101"/>
  <c r="M988" i="101"/>
  <c r="N988" i="101"/>
  <c r="M996" i="101"/>
  <c r="N996" i="101"/>
  <c r="M200" i="101"/>
  <c r="N200" i="101"/>
  <c r="N459" i="101"/>
  <c r="M459" i="101"/>
  <c r="M534" i="101"/>
  <c r="N534" i="101"/>
  <c r="N577" i="101"/>
  <c r="M577" i="101"/>
  <c r="N620" i="101"/>
  <c r="M620" i="101"/>
  <c r="M662" i="101"/>
  <c r="N662" i="101"/>
  <c r="N695" i="101"/>
  <c r="M695" i="101"/>
  <c r="N719" i="101"/>
  <c r="M719" i="101"/>
  <c r="I719" i="101"/>
  <c r="J719" i="101" s="1"/>
  <c r="N751" i="101"/>
  <c r="M751" i="101"/>
  <c r="I751" i="101"/>
  <c r="J751" i="101" s="1"/>
  <c r="N783" i="101"/>
  <c r="M783" i="101"/>
  <c r="I783" i="101"/>
  <c r="J783" i="101" s="1"/>
  <c r="N815" i="101"/>
  <c r="M815" i="101"/>
  <c r="I815" i="101"/>
  <c r="J815" i="101" s="1"/>
  <c r="N847" i="101"/>
  <c r="M847" i="101"/>
  <c r="I847" i="101"/>
  <c r="J847" i="101" s="1"/>
  <c r="M879" i="101"/>
  <c r="N879" i="101"/>
  <c r="I879" i="101"/>
  <c r="J879" i="101" s="1"/>
  <c r="N911" i="101"/>
  <c r="M911" i="101"/>
  <c r="I911" i="101"/>
  <c r="J911" i="101" s="1"/>
  <c r="N943" i="101"/>
  <c r="M943" i="101"/>
  <c r="I943" i="101"/>
  <c r="J943" i="101" s="1"/>
  <c r="N975" i="101"/>
  <c r="M975" i="101"/>
  <c r="I975" i="101"/>
  <c r="J975" i="101" s="1"/>
  <c r="N605" i="101"/>
  <c r="D9" i="110"/>
  <c r="C4" i="105" l="1"/>
  <c r="C5" i="105"/>
  <c r="J133" i="101"/>
  <c r="N9" i="98" l="1"/>
  <c r="H9" i="98"/>
  <c r="H11" i="98" s="1"/>
  <c r="L9" i="98"/>
  <c r="L11" i="98" s="1"/>
  <c r="G9" i="98"/>
  <c r="G11" i="98" s="1"/>
  <c r="K9" i="98"/>
  <c r="K11" i="98" s="1"/>
  <c r="J9" i="98"/>
  <c r="J11" i="98" s="1"/>
  <c r="M9" i="98"/>
  <c r="M11" i="98" s="1"/>
  <c r="F9" i="98"/>
  <c r="F11" i="98" s="1"/>
  <c r="E9" i="98"/>
  <c r="I9" i="98"/>
  <c r="I11" i="98" s="1"/>
  <c r="C10" i="105"/>
  <c r="C11" i="105"/>
  <c r="C14" i="104" l="1"/>
  <c r="C16" i="104" s="1"/>
  <c r="C17" i="104" s="1"/>
  <c r="E11" i="98"/>
  <c r="O9" i="98"/>
  <c r="N11" i="98"/>
  <c r="E13" i="98" l="1"/>
  <c r="F13" i="98" s="1"/>
  <c r="G13" i="98" s="1"/>
  <c r="H13" i="98" s="1"/>
  <c r="I13" i="98" s="1"/>
  <c r="J13" i="98" s="1"/>
  <c r="K13" i="98" s="1"/>
  <c r="L13" i="98" s="1"/>
  <c r="M13" i="98" s="1"/>
  <c r="J14" i="98"/>
  <c r="M14" i="98"/>
  <c r="G14" i="98"/>
  <c r="N13" i="98"/>
  <c r="P9" i="98"/>
  <c r="C8" i="108"/>
  <c r="C6" i="108"/>
  <c r="C7" i="108"/>
  <c r="C11" i="108" l="1"/>
  <c r="O10" i="98" s="1"/>
  <c r="O11" i="98" s="1"/>
  <c r="D8" i="108"/>
  <c r="Q9" i="98"/>
  <c r="D6" i="108"/>
  <c r="D7" i="108"/>
  <c r="O13" i="98" l="1"/>
  <c r="D11" i="108"/>
  <c r="P10" i="98" s="1"/>
  <c r="P11" i="98" s="1"/>
  <c r="E8" i="108"/>
  <c r="R9" i="98"/>
  <c r="E7" i="108"/>
  <c r="E6" i="108"/>
  <c r="P13" i="98" l="1"/>
  <c r="P14" i="98"/>
  <c r="E11" i="108"/>
  <c r="Q10" i="98" s="1"/>
  <c r="Q11" i="98" s="1"/>
  <c r="F8" i="108"/>
  <c r="S9" i="98"/>
  <c r="F7" i="108"/>
  <c r="F6" i="108"/>
  <c r="Q13" i="98" l="1"/>
  <c r="F11" i="108"/>
  <c r="R10" i="98" s="1"/>
  <c r="R11" i="98" s="1"/>
  <c r="R13" i="98" s="1"/>
  <c r="G8" i="108"/>
  <c r="T9" i="98"/>
  <c r="G7" i="108"/>
  <c r="G6" i="108"/>
  <c r="G11" i="108" l="1"/>
  <c r="S10" i="98" s="1"/>
  <c r="S11" i="98" s="1"/>
  <c r="H7" i="108"/>
  <c r="U9" i="98"/>
  <c r="H8" i="108"/>
  <c r="H6" i="108"/>
  <c r="S13" i="98" l="1"/>
  <c r="S14" i="98"/>
  <c r="H11" i="108"/>
  <c r="T10" i="98" s="1"/>
  <c r="T11" i="98" s="1"/>
  <c r="I7" i="108"/>
  <c r="V9" i="98"/>
  <c r="I8" i="108"/>
  <c r="I6" i="108"/>
  <c r="T13" i="98" l="1"/>
  <c r="J7" i="108"/>
  <c r="W9" i="98"/>
  <c r="J8" i="108"/>
  <c r="J6" i="108"/>
  <c r="I11" i="108"/>
  <c r="U10" i="98" s="1"/>
  <c r="U11" i="98" s="1"/>
  <c r="U13" i="98" s="1"/>
  <c r="J11" i="108" l="1"/>
  <c r="V10" i="98" s="1"/>
  <c r="V11" i="98" s="1"/>
  <c r="K8" i="108"/>
  <c r="X9" i="98"/>
  <c r="K7" i="108"/>
  <c r="K6" i="108"/>
  <c r="V13" i="98" l="1"/>
  <c r="V14" i="98"/>
  <c r="K11" i="108"/>
  <c r="W10" i="98" s="1"/>
  <c r="W11" i="98" s="1"/>
  <c r="Y9" i="98"/>
  <c r="L6" i="108"/>
  <c r="L8" i="108"/>
  <c r="L7" i="108"/>
  <c r="W13" i="98" l="1"/>
  <c r="L11" i="108"/>
  <c r="X10" i="98" s="1"/>
  <c r="X11" i="98" s="1"/>
  <c r="M6" i="108"/>
  <c r="M8" i="108"/>
  <c r="Z9" i="98"/>
  <c r="M7" i="108"/>
  <c r="X13" i="98" l="1"/>
  <c r="M11" i="108"/>
  <c r="Y10" i="98" s="1"/>
  <c r="Y11" i="98" s="1"/>
  <c r="N7" i="108"/>
  <c r="N6" i="108"/>
  <c r="N8" i="108"/>
  <c r="D14" i="104"/>
  <c r="Y13" i="98" l="1"/>
  <c r="Y14" i="98"/>
  <c r="N11" i="108"/>
  <c r="Z10" i="98" s="1"/>
  <c r="D15" i="104" s="1"/>
  <c r="D16" i="104" s="1"/>
  <c r="D17" i="104" s="1"/>
  <c r="Z11" i="98" l="1"/>
  <c r="Z13" i="98" s="1"/>
</calcChain>
</file>

<file path=xl/sharedStrings.xml><?xml version="1.0" encoding="utf-8"?>
<sst xmlns="http://schemas.openxmlformats.org/spreadsheetml/2006/main" count="1012" uniqueCount="115">
  <si>
    <t>CustNum</t>
  </si>
  <si>
    <t>Goodway</t>
  </si>
  <si>
    <t>Bigmart</t>
  </si>
  <si>
    <t>ValueChoice</t>
  </si>
  <si>
    <t>Type</t>
  </si>
  <si>
    <t>Southeast Regional</t>
  </si>
  <si>
    <t>CustName</t>
  </si>
  <si>
    <t>Southern Runners</t>
  </si>
  <si>
    <t>Super Runners Mark</t>
  </si>
  <si>
    <t>Runner's Market</t>
  </si>
  <si>
    <t>Cool Threads</t>
  </si>
  <si>
    <t>Neighborhood Athletic Supply</t>
  </si>
  <si>
    <t>Cross Country Mart</t>
  </si>
  <si>
    <t>Fit N Fun</t>
  </si>
  <si>
    <t>Corner Runner</t>
  </si>
  <si>
    <t>Family Fit</t>
  </si>
  <si>
    <t>Urban Runner</t>
  </si>
  <si>
    <t>Northern Lites</t>
  </si>
  <si>
    <t>Sales</t>
  </si>
  <si>
    <t>TransactionNumber</t>
  </si>
  <si>
    <t>AppliedToTransactionNumber</t>
  </si>
  <si>
    <t>Amount</t>
  </si>
  <si>
    <t>CashReceipt</t>
  </si>
  <si>
    <t>TransactionDate</t>
  </si>
  <si>
    <t xml:space="preserve">Validation Check Figures </t>
  </si>
  <si>
    <t>Question #</t>
  </si>
  <si>
    <t>Cool Thread</t>
  </si>
  <si>
    <t>Notes Tab for Final Exam</t>
  </si>
  <si>
    <t>As of date</t>
  </si>
  <si>
    <t>Actual/Forecast</t>
  </si>
  <si>
    <t>Cash Flow</t>
  </si>
  <si>
    <t>Expenses</t>
  </si>
  <si>
    <t>Cumulative Cash Flow</t>
  </si>
  <si>
    <t>G&amp;A</t>
  </si>
  <si>
    <t>COGS</t>
  </si>
  <si>
    <t>Bad Debt Expense</t>
  </si>
  <si>
    <t>Professional Costs</t>
  </si>
  <si>
    <t>Taxes and Fees</t>
  </si>
  <si>
    <t>Actual Expenses for 2015</t>
  </si>
  <si>
    <t>Net Operating Cash Flow</t>
  </si>
  <si>
    <t>Gross Cash Revenue (Cash Receipts)</t>
  </si>
  <si>
    <t>Monthly Date (Last Day of Month)</t>
  </si>
  <si>
    <t>INDIEWEAR CASH FLOW MODEL</t>
  </si>
  <si>
    <t>P1Q1</t>
  </si>
  <si>
    <t>P1Q2</t>
  </si>
  <si>
    <t>P1Q3</t>
  </si>
  <si>
    <t>Amount Check</t>
  </si>
  <si>
    <t>TOTAL</t>
  </si>
  <si>
    <t>TOTAL check</t>
  </si>
  <si>
    <t>Note</t>
  </si>
  <si>
    <r>
      <t xml:space="preserve">CustName misspelled: should instead be </t>
    </r>
    <r>
      <rPr>
        <b/>
        <sz val="10"/>
        <color theme="1"/>
        <rFont val="Arial"/>
        <family val="2"/>
      </rPr>
      <t>Cool Threads</t>
    </r>
  </si>
  <si>
    <t>Updated version</t>
  </si>
  <si>
    <t>NumTransactions</t>
  </si>
  <si>
    <t>Current A/R balance</t>
  </si>
  <si>
    <t>Total Number of Sales Transactions</t>
  </si>
  <si>
    <t>Amount check</t>
  </si>
  <si>
    <t>Starting A/R balance</t>
  </si>
  <si>
    <t>Note: Refer to "Notes" tab for correction made to "2015 data" tab (under P1Q2)</t>
  </si>
  <si>
    <t>Unique Amount Check</t>
  </si>
  <si>
    <t>CustNameCheck</t>
  </si>
  <si>
    <t>TransactionNumberDuplicateCheck</t>
  </si>
  <si>
    <t>Cash Receipt Amount Applied</t>
  </si>
  <si>
    <t>Report Date</t>
  </si>
  <si>
    <t>*Note: This date will be used as a hard-coded value to determine DaysSinceTransaction on "2015 Consolidated" tab</t>
  </si>
  <si>
    <t>*Note: Hard-coded value</t>
  </si>
  <si>
    <t>*Note: Hard-coded value; no returns/write-offs for 2015</t>
  </si>
  <si>
    <t>Cash Receipt Date</t>
  </si>
  <si>
    <t>Amount Yet To Be Received</t>
  </si>
  <si>
    <t>Row Labels</t>
  </si>
  <si>
    <t>Grand Total</t>
  </si>
  <si>
    <t>Maximum Number of Days Outstanding</t>
  </si>
  <si>
    <t>IsOutstandingInvoice</t>
  </si>
  <si>
    <t>Total Number of Outstanding Invoices</t>
  </si>
  <si>
    <t>Last Transaction Date</t>
  </si>
  <si>
    <t>Customer Name</t>
  </si>
  <si>
    <t>Sales and Cash Receipts Analysis</t>
  </si>
  <si>
    <t>Total Amount Outstanding</t>
  </si>
  <si>
    <t>Total Number of Transactions (or Invoices)</t>
  </si>
  <si>
    <t>AgingCategory</t>
  </si>
  <si>
    <t>0-30 days</t>
  </si>
  <si>
    <t>31-60 days</t>
  </si>
  <si>
    <t>61-90 days</t>
  </si>
  <si>
    <t>&gt;90 days</t>
  </si>
  <si>
    <t>Aging Analysis</t>
  </si>
  <si>
    <t>Aging Category Percentage Distribution</t>
  </si>
  <si>
    <t>Uncollectible Sales/Total Sales</t>
  </si>
  <si>
    <t>Uncollectible Sales/Total Cash Receipts</t>
  </si>
  <si>
    <t>TransactionYear</t>
  </si>
  <si>
    <t>Dashboard</t>
  </si>
  <si>
    <t>Forecast Assumptions</t>
  </si>
  <si>
    <t>Revenue Cash Receipts Monthly Growth Rate</t>
  </si>
  <si>
    <t>G&amp;A (% of Revenue)</t>
  </si>
  <si>
    <t>COGS (% of Revenue)</t>
  </si>
  <si>
    <t>Increased Professional Costs</t>
  </si>
  <si>
    <t>Bad Debt Expenses (% of Cash Receipts)</t>
  </si>
  <si>
    <t>Total Gross Revenue</t>
  </si>
  <si>
    <t>Total Expenses</t>
  </si>
  <si>
    <t>Professional Costs' Month of Increase</t>
  </si>
  <si>
    <t xml:space="preserve">Total Sales </t>
  </si>
  <si>
    <t>Year</t>
  </si>
  <si>
    <t>Total Cash Receipts</t>
  </si>
  <si>
    <t>Uncollectible Sales</t>
  </si>
  <si>
    <t>BAD DEBT % RATE</t>
  </si>
  <si>
    <t>x</t>
  </si>
  <si>
    <t>CashReceiptYear</t>
  </si>
  <si>
    <t>CashReceiptMonth</t>
  </si>
  <si>
    <t>Forecasted Expenses</t>
  </si>
  <si>
    <t xml:space="preserve">Validation (2015 Consolidated) Check Figures </t>
  </si>
  <si>
    <t>Revenue Cash Receipts Yearly Growth Rate</t>
  </si>
  <si>
    <t>Net Operating Cash Flow YoY Difference</t>
  </si>
  <si>
    <t>Taxes and Fees Monthly (Seasonal) Growth Rate</t>
  </si>
  <si>
    <t>Note: "% of Revenue" is synonymous with "% of Cash Receipts" (cash method)</t>
  </si>
  <si>
    <t>*Note: in future uses of this cash flow model, will need to extend out model to take in a full 2 years of data (starting with January rather than March)</t>
  </si>
  <si>
    <t>AppliedToTransactionNumberCheck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</si>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</sst>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_(&quot;$&quot;* #,##0.0000000000000000000_);_(&quot;$&quot;* \(#,##0.0000000000000000000\);_(&quot;$&quot;* &quot;-&quot;??_);_(@_)"/>
    <numFmt numFmtId="167" formatCode="&quot;Month &quot;0_)"/>
    <numFmt numFmtId="168" formatCode="&quot;$&quot;#,##0.00"/>
    <numFmt numFmtId="170" formatCode="[$-409]d\-mmm\-yyyy;@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b/>
      <u/>
      <sz val="14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b/>
      <i/>
      <sz val="10"/>
      <color theme="0"/>
      <name val="Arial"/>
      <family val="2"/>
    </font>
    <font>
      <b/>
      <sz val="16"/>
      <color theme="0"/>
      <name val="Arial"/>
      <family val="2"/>
    </font>
    <font>
      <b/>
      <u/>
      <sz val="18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0000"/>
        <bgColor theme="4"/>
      </patternFill>
    </fill>
    <fill>
      <patternFill patternType="solid">
        <fgColor rgb="FFFFCCCC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165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  <xf numFmtId="0" fontId="4" fillId="0" borderId="0" xfId="0" applyFont="1"/>
    <xf numFmtId="0" fontId="5" fillId="0" borderId="0" xfId="0" applyFont="1"/>
    <xf numFmtId="166" fontId="0" fillId="0" borderId="0" xfId="0" applyNumberFormat="1"/>
    <xf numFmtId="0" fontId="2" fillId="3" borderId="0" xfId="0" applyFont="1" applyFill="1"/>
    <xf numFmtId="0" fontId="0" fillId="3" borderId="0" xfId="0" applyFill="1"/>
    <xf numFmtId="0" fontId="7" fillId="3" borderId="0" xfId="0" applyFont="1" applyFill="1"/>
    <xf numFmtId="14" fontId="0" fillId="3" borderId="1" xfId="0" applyNumberFormat="1" applyFill="1" applyBorder="1"/>
    <xf numFmtId="0" fontId="8" fillId="3" borderId="0" xfId="0" applyFont="1" applyFill="1"/>
    <xf numFmtId="0" fontId="9" fillId="4" borderId="0" xfId="0" applyFont="1" applyFill="1"/>
    <xf numFmtId="14" fontId="9" fillId="5" borderId="0" xfId="0" applyNumberFormat="1" applyFont="1" applyFill="1" applyAlignment="1">
      <alignment horizontal="center"/>
    </xf>
    <xf numFmtId="0" fontId="6" fillId="6" borderId="0" xfId="0" applyFont="1" applyFill="1"/>
    <xf numFmtId="0" fontId="9" fillId="6" borderId="0" xfId="0" applyFont="1" applyFill="1"/>
    <xf numFmtId="167" fontId="10" fillId="5" borderId="0" xfId="1" applyNumberFormat="1" applyFont="1" applyFill="1" applyBorder="1" applyAlignment="1">
      <alignment horizontal="center"/>
    </xf>
    <xf numFmtId="0" fontId="0" fillId="6" borderId="0" xfId="0" applyFill="1"/>
    <xf numFmtId="0" fontId="2" fillId="6" borderId="0" xfId="0" applyFont="1" applyFill="1"/>
    <xf numFmtId="0" fontId="2" fillId="4" borderId="0" xfId="0" applyFont="1" applyFill="1"/>
    <xf numFmtId="164" fontId="0" fillId="3" borderId="0" xfId="0" applyNumberFormat="1" applyFill="1"/>
    <xf numFmtId="164" fontId="2" fillId="5" borderId="0" xfId="1" applyNumberFormat="1" applyFont="1" applyFill="1"/>
    <xf numFmtId="0" fontId="2" fillId="2" borderId="0" xfId="0" applyFont="1" applyFill="1"/>
    <xf numFmtId="164" fontId="0" fillId="2" borderId="0" xfId="0" applyNumberFormat="1" applyFill="1"/>
    <xf numFmtId="164" fontId="2" fillId="6" borderId="0" xfId="0" applyNumberFormat="1" applyFont="1" applyFill="1"/>
    <xf numFmtId="39" fontId="0" fillId="0" borderId="0" xfId="0" applyNumberFormat="1" applyAlignment="1">
      <alignment horizontal="center"/>
    </xf>
    <xf numFmtId="39" fontId="2" fillId="6" borderId="0" xfId="0" applyNumberFormat="1" applyFont="1" applyFill="1" applyAlignment="1">
      <alignment horizontal="center"/>
    </xf>
    <xf numFmtId="10" fontId="3" fillId="0" borderId="0" xfId="2" applyNumberFormat="1" applyFont="1"/>
    <xf numFmtId="39" fontId="3" fillId="0" borderId="0" xfId="0" applyNumberFormat="1" applyFont="1" applyAlignment="1">
      <alignment horizontal="center"/>
    </xf>
    <xf numFmtId="0" fontId="11" fillId="3" borderId="0" xfId="0" applyFont="1" applyFill="1"/>
    <xf numFmtId="0" fontId="3" fillId="0" borderId="0" xfId="0" applyFont="1"/>
    <xf numFmtId="0" fontId="12" fillId="0" borderId="0" xfId="0" applyFont="1" applyAlignment="1">
      <alignment horizontal="right"/>
    </xf>
    <xf numFmtId="165" fontId="3" fillId="0" borderId="0" xfId="0" applyNumberFormat="1" applyFont="1"/>
    <xf numFmtId="44" fontId="3" fillId="0" borderId="0" xfId="0" applyNumberFormat="1" applyFont="1"/>
    <xf numFmtId="0" fontId="0" fillId="0" borderId="2" xfId="0" applyBorder="1"/>
    <xf numFmtId="0" fontId="12" fillId="0" borderId="2" xfId="0" applyFont="1" applyBorder="1" applyAlignment="1">
      <alignment horizontal="right"/>
    </xf>
    <xf numFmtId="0" fontId="3" fillId="0" borderId="3" xfId="0" applyFont="1" applyBorder="1"/>
    <xf numFmtId="0" fontId="15" fillId="0" borderId="0" xfId="0" applyFont="1"/>
    <xf numFmtId="0" fontId="14" fillId="7" borderId="0" xfId="0" applyFont="1" applyFill="1"/>
    <xf numFmtId="0" fontId="14" fillId="7" borderId="4" xfId="0" applyFont="1" applyFill="1" applyBorder="1"/>
    <xf numFmtId="0" fontId="0" fillId="8" borderId="5" xfId="0" applyFill="1" applyBorder="1"/>
    <xf numFmtId="165" fontId="0" fillId="8" borderId="5" xfId="0" applyNumberFormat="1" applyFill="1" applyBorder="1"/>
    <xf numFmtId="44" fontId="0" fillId="8" borderId="5" xfId="0" applyNumberFormat="1" applyFill="1" applyBorder="1"/>
    <xf numFmtId="170" fontId="0" fillId="8" borderId="5" xfId="0" applyNumberFormat="1" applyFill="1" applyBorder="1"/>
    <xf numFmtId="1" fontId="0" fillId="8" borderId="5" xfId="0" applyNumberForma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14" fillId="9" borderId="6" xfId="0" applyFont="1" applyFill="1" applyBorder="1"/>
    <xf numFmtId="0" fontId="0" fillId="10" borderId="6" xfId="0" applyFill="1" applyBorder="1"/>
    <xf numFmtId="170" fontId="0" fillId="0" borderId="0" xfId="0" applyNumberFormat="1"/>
    <xf numFmtId="10" fontId="0" fillId="0" borderId="0" xfId="0" applyNumberFormat="1"/>
    <xf numFmtId="0" fontId="18" fillId="0" borderId="0" xfId="0" applyFont="1"/>
    <xf numFmtId="0" fontId="0" fillId="0" borderId="8" xfId="0" applyBorder="1"/>
    <xf numFmtId="0" fontId="0" fillId="0" borderId="9" xfId="0" applyBorder="1"/>
    <xf numFmtId="44" fontId="0" fillId="0" borderId="10" xfId="3" applyFont="1" applyBorder="1" applyAlignment="1">
      <alignment horizontal="center"/>
    </xf>
    <xf numFmtId="0" fontId="0" fillId="0" borderId="11" xfId="0" applyBorder="1"/>
    <xf numFmtId="0" fontId="19" fillId="11" borderId="7" xfId="0" applyFont="1" applyFill="1" applyBorder="1"/>
    <xf numFmtId="0" fontId="19" fillId="11" borderId="0" xfId="0" applyFont="1" applyFill="1"/>
    <xf numFmtId="0" fontId="19" fillId="11" borderId="1" xfId="0" applyFont="1" applyFill="1" applyBorder="1"/>
    <xf numFmtId="0" fontId="14" fillId="11" borderId="1" xfId="0" applyFont="1" applyFill="1" applyBorder="1"/>
    <xf numFmtId="0" fontId="19" fillId="11" borderId="8" xfId="0" applyFont="1" applyFill="1" applyBorder="1"/>
    <xf numFmtId="0" fontId="15" fillId="0" borderId="9" xfId="0" applyFont="1" applyBorder="1"/>
    <xf numFmtId="0" fontId="15" fillId="0" borderId="11" xfId="0" applyFont="1" applyBorder="1"/>
    <xf numFmtId="0" fontId="19" fillId="11" borderId="9" xfId="0" applyFont="1" applyFill="1" applyBorder="1"/>
    <xf numFmtId="44" fontId="0" fillId="0" borderId="10" xfId="3" applyFont="1" applyBorder="1"/>
    <xf numFmtId="0" fontId="19" fillId="11" borderId="11" xfId="0" applyFont="1" applyFill="1" applyBorder="1"/>
    <xf numFmtId="44" fontId="0" fillId="0" borderId="12" xfId="3" applyFont="1" applyBorder="1"/>
    <xf numFmtId="168" fontId="0" fillId="0" borderId="0" xfId="0" applyNumberFormat="1"/>
    <xf numFmtId="0" fontId="14" fillId="11" borderId="7" xfId="0" applyFont="1" applyFill="1" applyBorder="1"/>
    <xf numFmtId="0" fontId="14" fillId="11" borderId="9" xfId="0" applyFont="1" applyFill="1" applyBorder="1"/>
    <xf numFmtId="0" fontId="14" fillId="11" borderId="11" xfId="0" applyFont="1" applyFill="1" applyBorder="1"/>
    <xf numFmtId="168" fontId="14" fillId="11" borderId="10" xfId="0" applyNumberFormat="1" applyFont="1" applyFill="1" applyBorder="1"/>
    <xf numFmtId="168" fontId="14" fillId="11" borderId="12" xfId="0" applyNumberFormat="1" applyFont="1" applyFill="1" applyBorder="1"/>
    <xf numFmtId="0" fontId="14" fillId="11" borderId="13" xfId="0" applyFont="1" applyFill="1" applyBorder="1"/>
    <xf numFmtId="0" fontId="14" fillId="11" borderId="14" xfId="0" applyFont="1" applyFill="1" applyBorder="1"/>
    <xf numFmtId="0" fontId="0" fillId="3" borderId="0" xfId="0" applyFill="1" applyAlignment="1">
      <alignment horizontal="center"/>
    </xf>
    <xf numFmtId="10" fontId="0" fillId="0" borderId="10" xfId="0" applyNumberFormat="1" applyBorder="1" applyAlignment="1">
      <alignment horizontal="right"/>
    </xf>
    <xf numFmtId="10" fontId="0" fillId="0" borderId="10" xfId="2" applyNumberFormat="1" applyFont="1" applyBorder="1" applyAlignment="1">
      <alignment horizontal="right"/>
    </xf>
    <xf numFmtId="44" fontId="0" fillId="0" borderId="10" xfId="3" applyFont="1" applyBorder="1" applyAlignment="1">
      <alignment horizontal="right"/>
    </xf>
    <xf numFmtId="0" fontId="0" fillId="0" borderId="10" xfId="0" applyBorder="1" applyAlignment="1">
      <alignment horizontal="right"/>
    </xf>
    <xf numFmtId="10" fontId="0" fillId="0" borderId="12" xfId="2" applyNumberFormat="1" applyFont="1" applyFill="1" applyBorder="1" applyAlignment="1">
      <alignment horizontal="right"/>
    </xf>
    <xf numFmtId="0" fontId="14" fillId="9" borderId="0" xfId="0" applyFont="1" applyFill="1"/>
    <xf numFmtId="168" fontId="14" fillId="11" borderId="8" xfId="0" applyNumberFormat="1" applyFont="1" applyFill="1" applyBorder="1"/>
    <xf numFmtId="0" fontId="15" fillId="3" borderId="0" xfId="0" applyFont="1" applyFill="1"/>
    <xf numFmtId="2" fontId="0" fillId="0" borderId="0" xfId="0" applyNumberFormat="1"/>
    <xf numFmtId="10" fontId="3" fillId="0" borderId="10" xfId="2" applyNumberFormat="1" applyFont="1" applyFill="1" applyBorder="1"/>
    <xf numFmtId="10" fontId="3" fillId="0" borderId="12" xfId="2" applyNumberFormat="1" applyFont="1" applyFill="1" applyBorder="1"/>
    <xf numFmtId="0" fontId="1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11" borderId="7" xfId="0" applyFont="1" applyFill="1" applyBorder="1"/>
    <xf numFmtId="0" fontId="0" fillId="0" borderId="8" xfId="0" applyBorder="1"/>
    <xf numFmtId="170" fontId="16" fillId="11" borderId="8" xfId="0" applyNumberFormat="1" applyFont="1" applyFill="1" applyBorder="1"/>
    <xf numFmtId="0" fontId="12" fillId="6" borderId="0" xfId="0" applyFont="1" applyFill="1" applyAlignment="1">
      <alignment horizontal="righ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2">
    <dxf>
      <fill>
        <patternFill patternType="gray0625">
          <fgColor theme="6" tint="-0.24994659260841701"/>
          <bgColor theme="0"/>
        </patternFill>
      </fill>
    </dxf>
    <dxf>
      <fill>
        <patternFill patternType="gray0625">
          <fgColor theme="6" tint="-0.24994659260841701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(&quot;$&quot;* #,##0.00_);_(&quot;$&quot;* \(#,##0.00\);_(&quot;$&quot;* &quot;-&quot;??_);_(@_)"/>
    </dxf>
    <dxf>
      <numFmt numFmtId="170" formatCode="[$-409]d\-mmm\-yyyy;@"/>
    </dxf>
  </dxfs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Exam - Jonathon Johnson (IndieWear).xlsx]Aging Analysis!Aging Analysis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Number of Days Outstanding </a:t>
            </a:r>
            <a:r>
              <a:rPr lang="en-US" sz="1800"/>
              <a:t>Distribution (of</a:t>
            </a:r>
            <a:r>
              <a:rPr lang="en-US" sz="1800" baseline="0"/>
              <a:t> (Outstanding) Invoices)</a:t>
            </a:r>
            <a:endParaRPr lang="en-US" sz="1800"/>
          </a:p>
        </c:rich>
      </c:tx>
      <c:layout>
        <c:manualLayout>
          <c:xMode val="edge"/>
          <c:yMode val="edge"/>
          <c:x val="0.13362694300518135"/>
          <c:y val="9.488799063321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6"/>
        <c:spPr>
          <a:solidFill>
            <a:srgbClr val="FFC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7"/>
        <c:spPr>
          <a:solidFill>
            <a:srgbClr val="FFFF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'Aging Analysis'!$B$2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3E3-47E3-BDEB-8C42E9CBF8E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6-83E3-47E3-BDEB-8C42E9CBF8E4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3E3-47E3-BDEB-8C42E9CBF8E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8-83E3-47E3-BDEB-8C42E9CBF8E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'Aging Analysis'!$A$3:$A$7</c:f>
              <c:strCache>
                <c:ptCount val="4"/>
                <c:pt idx="0">
                  <c:v>0-30 days</c:v>
                </c:pt>
                <c:pt idx="1">
                  <c:v>31-60 days</c:v>
                </c:pt>
                <c:pt idx="2">
                  <c:v>61-90 days</c:v>
                </c:pt>
                <c:pt idx="3">
                  <c:v>&gt;90 days</c:v>
                </c:pt>
              </c:strCache>
            </c:strRef>
          </c:cat>
          <c:val>
            <c:numRef>
              <c:f>'Aging Analysis'!$B$3:$B$7</c:f>
              <c:numCache>
                <c:formatCode>0.00%</c:formatCode>
                <c:ptCount val="4"/>
                <c:pt idx="0">
                  <c:v>0.55769230769230771</c:v>
                </c:pt>
                <c:pt idx="1">
                  <c:v>0.30769230769230771</c:v>
                </c:pt>
                <c:pt idx="2">
                  <c:v>0.11538461538461539</c:v>
                </c:pt>
                <c:pt idx="3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3-47E3-BDEB-8C42E9CBF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0821408"/>
        <c:axId val="1775387392"/>
      </c:barChart>
      <c:catAx>
        <c:axId val="19608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87392"/>
        <c:crosses val="autoZero"/>
        <c:auto val="1"/>
        <c:lblAlgn val="ctr"/>
        <c:lblOffset val="100"/>
        <c:noMultiLvlLbl val="0"/>
      </c:catAx>
      <c:valAx>
        <c:axId val="17753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2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7</xdr:row>
      <xdr:rowOff>80010</xdr:rowOff>
    </xdr:from>
    <xdr:to>
      <xdr:col>8</xdr:col>
      <xdr:colOff>60960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57862-69A1-545E-4ECF-450E8F711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on" refreshedDate="45160.08580439815" createdVersion="8" refreshedVersion="8" minRefreshableVersion="3" recordCount="999" xr:uid="{3785F3A9-525A-4421-A269-5D0DB10D0EC7}">
  <cacheSource type="worksheet">
    <worksheetSource ref="A1:J1000" sheet="2015 Consolidated"/>
  </cacheSource>
  <cacheFields count="10">
    <cacheField name="TransactionNumber" numFmtId="0">
      <sharedItems containsMixedTypes="1" containsNumber="1" containsInteger="1" minValue="1001" maxValue="1230"/>
    </cacheField>
    <cacheField name="CustNum" numFmtId="0">
      <sharedItems containsMixedTypes="1" containsNumber="1" containsInteger="1" minValue="1167" maxValue="1864" count="16">
        <n v="1836"/>
        <n v="1168"/>
        <n v="1167"/>
        <n v="1841"/>
        <n v="1842"/>
        <n v="1814"/>
        <n v="1843"/>
        <n v="1861"/>
        <n v="1863"/>
        <n v="1864"/>
        <n v="1840"/>
        <n v="1838"/>
        <n v="1862"/>
        <n v="1837"/>
        <n v="1839"/>
        <s v=""/>
      </sharedItems>
    </cacheField>
    <cacheField name="CustName" numFmtId="0">
      <sharedItems count="16">
        <s v="Runner's Market"/>
        <s v="Bigmart"/>
        <s v="Goodway"/>
        <s v="Neighborhood Athletic Supply"/>
        <s v="Northern Lites"/>
        <s v="ValueChoice"/>
        <s v="Southeast Regional"/>
        <s v="Family Fit"/>
        <s v="Fit N Fun"/>
        <s v="Cross Country Mart"/>
        <s v="Super Runners Mark"/>
        <s v="Urban Runner"/>
        <s v="Corner Runner"/>
        <s v="Cool Threads"/>
        <s v="Southern Runners"/>
        <s v=""/>
      </sharedItems>
    </cacheField>
    <cacheField name="TransactionDate" numFmtId="165">
      <sharedItems containsDate="1" containsMixedTypes="1" minDate="2015-03-05T00:00:00" maxDate="2016-01-01T00:00:00"/>
    </cacheField>
    <cacheField name="Amount" numFmtId="44">
      <sharedItems containsMixedTypes="1" containsNumber="1" minValue="520.79999999999995" maxValue="49452.37"/>
    </cacheField>
    <cacheField name="Cash Receipt Amount Applied" numFmtId="44">
      <sharedItems containsMixedTypes="1" containsNumber="1" minValue="-49452.37" maxValue="0"/>
    </cacheField>
    <cacheField name="Cash Receipt Date" numFmtId="170">
      <sharedItems containsDate="1" containsMixedTypes="1" minDate="2015-03-05T00:00:00" maxDate="2015-12-22T00:00:00"/>
    </cacheField>
    <cacheField name="Amount Yet To Be Received" numFmtId="44">
      <sharedItems containsMixedTypes="1" containsNumber="1" minValue="0" maxValue="25838.52"/>
    </cacheField>
    <cacheField name="Days Since Transaction (as of 31-Dec-2015)" numFmtId="1">
      <sharedItems containsMixedTypes="1" containsNumber="1" containsInteger="1" minValue="0" maxValue="115" count="31">
        <s v="Received"/>
        <n v="115"/>
        <n v="77"/>
        <n v="64"/>
        <n v="63"/>
        <n v="56"/>
        <n v="55"/>
        <n v="51"/>
        <n v="50"/>
        <n v="49"/>
        <n v="48"/>
        <n v="45"/>
        <n v="44"/>
        <n v="43"/>
        <n v="41"/>
        <n v="36"/>
        <n v="31"/>
        <n v="29"/>
        <n v="27"/>
        <n v="20"/>
        <n v="17"/>
        <n v="14"/>
        <n v="13"/>
        <n v="10"/>
        <n v="9"/>
        <n v="8"/>
        <n v="7"/>
        <n v="3"/>
        <n v="1"/>
        <n v="0"/>
        <s v=""/>
      </sharedItems>
    </cacheField>
    <cacheField name="IsOutstandingInvoice" numFmtId="0">
      <sharedItems containsMixedTypes="1" containsNumber="1" containsInteger="1" minValue="0" maxValue="1" count="3">
        <n v="0"/>
        <n v="1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on" refreshedDate="45160.139263657409" createdVersion="8" refreshedVersion="8" minRefreshableVersion="3" recordCount="999" xr:uid="{DEA05CE4-B37E-43BE-9524-A3AB0E2F5A51}">
  <cacheSource type="worksheet">
    <worksheetSource ref="A1:K1000" sheet="2015 Consolidated"/>
  </cacheSource>
  <cacheFields count="11">
    <cacheField name="TransactionNumber" numFmtId="0">
      <sharedItems containsMixedTypes="1" containsNumber="1" containsInteger="1" minValue="1001" maxValue="1230"/>
    </cacheField>
    <cacheField name="CustNum" numFmtId="0">
      <sharedItems containsMixedTypes="1" containsNumber="1" containsInteger="1" minValue="1167" maxValue="1864"/>
    </cacheField>
    <cacheField name="CustName" numFmtId="0">
      <sharedItems count="16">
        <s v="Runner's Market"/>
        <s v="Bigmart"/>
        <s v="Goodway"/>
        <s v="Neighborhood Athletic Supply"/>
        <s v="Northern Lites"/>
        <s v="ValueChoice"/>
        <s v="Southeast Regional"/>
        <s v="Family Fit"/>
        <s v="Fit N Fun"/>
        <s v="Cross Country Mart"/>
        <s v="Super Runners Mark"/>
        <s v="Urban Runner"/>
        <s v="Corner Runner"/>
        <s v="Cool Threads"/>
        <s v="Southern Runners"/>
        <s v=""/>
      </sharedItems>
    </cacheField>
    <cacheField name="TransactionDate" numFmtId="165">
      <sharedItems containsDate="1" containsMixedTypes="1" minDate="2015-03-05T00:00:00" maxDate="2016-01-01T00:00:00"/>
    </cacheField>
    <cacheField name="Amount" numFmtId="44">
      <sharedItems containsMixedTypes="1" containsNumber="1" minValue="520.79999999999995" maxValue="49452.37"/>
    </cacheField>
    <cacheField name="Cash Receipt Amount Applied" numFmtId="44">
      <sharedItems containsMixedTypes="1" containsNumber="1" minValue="-49452.37" maxValue="0"/>
    </cacheField>
    <cacheField name="Cash Receipt Date" numFmtId="170">
      <sharedItems containsDate="1" containsMixedTypes="1" minDate="2015-03-05T00:00:00" maxDate="2015-12-22T00:00:00"/>
    </cacheField>
    <cacheField name="Amount Yet To Be Received" numFmtId="44">
      <sharedItems containsMixedTypes="1" containsNumber="1" minValue="0" maxValue="25838.52"/>
    </cacheField>
    <cacheField name="Days Since Transaction (as of 31-Dec-2015)" numFmtId="1">
      <sharedItems containsMixedTypes="1" containsNumber="1" containsInteger="1" minValue="0" maxValue="115"/>
    </cacheField>
    <cacheField name="IsOutstandingInvoice" numFmtId="0">
      <sharedItems containsMixedTypes="1" containsNumber="1" containsInteger="1" minValue="0" maxValue="1"/>
    </cacheField>
    <cacheField name="AgingCategory" numFmtId="0">
      <sharedItems count="5">
        <s v=""/>
        <s v="&gt;90 days"/>
        <s v="61-90 days"/>
        <s v="31-60 days"/>
        <s v="0-30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001"/>
    <x v="0"/>
    <x v="0"/>
    <d v="2015-03-05T00:00:00"/>
    <n v="16157.44"/>
    <n v="-16157.44"/>
    <d v="2015-03-05T00:00:00"/>
    <n v="0"/>
    <x v="0"/>
    <x v="0"/>
  </r>
  <r>
    <n v="1002"/>
    <x v="1"/>
    <x v="1"/>
    <d v="2015-03-05T00:00:00"/>
    <n v="9144"/>
    <n v="-9144"/>
    <d v="2015-03-05T00:00:00"/>
    <n v="0"/>
    <x v="0"/>
    <x v="0"/>
  </r>
  <r>
    <n v="1003"/>
    <x v="2"/>
    <x v="2"/>
    <d v="2015-03-05T00:00:00"/>
    <n v="15737.6"/>
    <n v="-15737.6"/>
    <d v="2015-03-05T00:00:00"/>
    <n v="0"/>
    <x v="0"/>
    <x v="0"/>
  </r>
  <r>
    <n v="1004"/>
    <x v="3"/>
    <x v="3"/>
    <d v="2015-03-08T00:00:00"/>
    <n v="6008"/>
    <n v="-6008"/>
    <d v="2015-03-08T00:00:00"/>
    <n v="0"/>
    <x v="0"/>
    <x v="0"/>
  </r>
  <r>
    <n v="1005"/>
    <x v="4"/>
    <x v="4"/>
    <d v="2015-03-08T00:00:00"/>
    <n v="7241.6"/>
    <n v="-7241.6"/>
    <d v="2015-03-08T00:00:00"/>
    <n v="0"/>
    <x v="0"/>
    <x v="0"/>
  </r>
  <r>
    <n v="1006"/>
    <x v="1"/>
    <x v="1"/>
    <d v="2015-03-13T00:00:00"/>
    <n v="8476"/>
    <n v="-8476"/>
    <d v="2015-03-13T00:00:00"/>
    <n v="0"/>
    <x v="0"/>
    <x v="0"/>
  </r>
  <r>
    <n v="1007"/>
    <x v="2"/>
    <x v="2"/>
    <d v="2015-03-13T00:00:00"/>
    <n v="15737.6"/>
    <n v="-15737.6"/>
    <d v="2015-03-13T00:00:00"/>
    <n v="0"/>
    <x v="0"/>
    <x v="0"/>
  </r>
  <r>
    <n v="1008"/>
    <x v="5"/>
    <x v="5"/>
    <d v="2015-03-13T00:00:00"/>
    <n v="9084.4"/>
    <n v="-9084.4"/>
    <d v="2015-03-13T00:00:00"/>
    <n v="0"/>
    <x v="0"/>
    <x v="0"/>
  </r>
  <r>
    <n v="1009"/>
    <x v="3"/>
    <x v="3"/>
    <d v="2015-03-16T00:00:00"/>
    <n v="4240"/>
    <n v="-4240"/>
    <d v="2015-03-16T00:00:00"/>
    <n v="0"/>
    <x v="0"/>
    <x v="0"/>
  </r>
  <r>
    <n v="1010"/>
    <x v="4"/>
    <x v="4"/>
    <d v="2015-03-16T00:00:00"/>
    <n v="5993.6"/>
    <n v="-5993.6"/>
    <d v="2015-03-16T00:00:00"/>
    <n v="0"/>
    <x v="0"/>
    <x v="0"/>
  </r>
  <r>
    <n v="1011"/>
    <x v="6"/>
    <x v="6"/>
    <d v="2015-03-16T00:00:00"/>
    <n v="9019.1200000000008"/>
    <n v="-9019.1200000000008"/>
    <d v="2015-03-16T00:00:00"/>
    <n v="0"/>
    <x v="0"/>
    <x v="0"/>
  </r>
  <r>
    <n v="1012"/>
    <x v="7"/>
    <x v="7"/>
    <d v="2015-03-23T00:00:00"/>
    <n v="6552.4"/>
    <n v="-6552.4"/>
    <d v="2015-03-23T00:00:00"/>
    <n v="0"/>
    <x v="0"/>
    <x v="0"/>
  </r>
  <r>
    <n v="1013"/>
    <x v="8"/>
    <x v="8"/>
    <d v="2015-03-23T00:00:00"/>
    <n v="5008.6400000000003"/>
    <n v="-5008.6400000000003"/>
    <d v="2015-03-23T00:00:00"/>
    <n v="0"/>
    <x v="0"/>
    <x v="0"/>
  </r>
  <r>
    <n v="1014"/>
    <x v="9"/>
    <x v="9"/>
    <d v="2015-03-23T00:00:00"/>
    <n v="11113.6"/>
    <n v="-11113.6"/>
    <d v="2015-03-23T00:00:00"/>
    <n v="0"/>
    <x v="0"/>
    <x v="0"/>
  </r>
  <r>
    <n v="1015"/>
    <x v="10"/>
    <x v="10"/>
    <d v="2015-03-27T00:00:00"/>
    <n v="17677.04"/>
    <n v="-17677.04"/>
    <d v="2015-03-27T00:00:00"/>
    <n v="0"/>
    <x v="0"/>
    <x v="0"/>
  </r>
  <r>
    <n v="1016"/>
    <x v="3"/>
    <x v="3"/>
    <d v="2015-03-27T00:00:00"/>
    <n v="4240"/>
    <n v="-4240"/>
    <d v="2015-03-27T00:00:00"/>
    <n v="0"/>
    <x v="0"/>
    <x v="0"/>
  </r>
  <r>
    <n v="1017"/>
    <x v="4"/>
    <x v="4"/>
    <d v="2015-03-30T00:00:00"/>
    <n v="7241.6"/>
    <n v="-7241.6"/>
    <d v="2015-03-30T00:00:00"/>
    <n v="0"/>
    <x v="0"/>
    <x v="0"/>
  </r>
  <r>
    <n v="1018"/>
    <x v="2"/>
    <x v="2"/>
    <d v="2015-04-02T00:00:00"/>
    <n v="19672"/>
    <n v="-19672"/>
    <d v="2015-04-02T00:00:00"/>
    <n v="0"/>
    <x v="0"/>
    <x v="0"/>
  </r>
  <r>
    <n v="1019"/>
    <x v="5"/>
    <x v="5"/>
    <d v="2015-04-03T00:00:00"/>
    <n v="6975"/>
    <n v="-6975"/>
    <d v="2015-04-03T00:00:00"/>
    <n v="0"/>
    <x v="0"/>
    <x v="0"/>
  </r>
  <r>
    <n v="1020"/>
    <x v="11"/>
    <x v="11"/>
    <d v="2015-04-03T00:00:00"/>
    <n v="16230"/>
    <n v="-16230"/>
    <d v="2015-04-03T00:00:00"/>
    <n v="0"/>
    <x v="0"/>
    <x v="0"/>
  </r>
  <r>
    <n v="1021"/>
    <x v="8"/>
    <x v="8"/>
    <d v="2015-04-06T00:00:00"/>
    <n v="7330.8"/>
    <n v="-7330.8"/>
    <d v="2015-04-06T00:00:00"/>
    <n v="0"/>
    <x v="0"/>
    <x v="0"/>
  </r>
  <r>
    <n v="1022"/>
    <x v="9"/>
    <x v="9"/>
    <d v="2015-04-06T00:00:00"/>
    <n v="13892"/>
    <n v="-13892"/>
    <d v="2015-04-06T00:00:00"/>
    <n v="0"/>
    <x v="0"/>
    <x v="0"/>
  </r>
  <r>
    <n v="1023"/>
    <x v="7"/>
    <x v="7"/>
    <d v="2015-04-06T00:00:00"/>
    <n v="8074.4"/>
    <n v="-8074.4"/>
    <d v="2015-04-06T00:00:00"/>
    <n v="0"/>
    <x v="0"/>
    <x v="0"/>
  </r>
  <r>
    <n v="1024"/>
    <x v="12"/>
    <x v="12"/>
    <d v="2015-04-06T00:00:00"/>
    <n v="9642"/>
    <n v="-9642"/>
    <d v="2015-04-06T00:00:00"/>
    <n v="0"/>
    <x v="0"/>
    <x v="0"/>
  </r>
  <r>
    <n v="1025"/>
    <x v="10"/>
    <x v="10"/>
    <d v="2015-04-10T00:00:00"/>
    <n v="22096.3"/>
    <n v="-22096.3"/>
    <d v="2015-04-10T00:00:00"/>
    <n v="0"/>
    <x v="0"/>
    <x v="0"/>
  </r>
  <r>
    <n v="1026"/>
    <x v="3"/>
    <x v="3"/>
    <d v="2015-04-10T00:00:00"/>
    <n v="7510"/>
    <n v="-7510"/>
    <d v="2015-04-10T00:00:00"/>
    <n v="0"/>
    <x v="0"/>
    <x v="0"/>
  </r>
  <r>
    <n v="1027"/>
    <x v="4"/>
    <x v="4"/>
    <d v="2015-04-12T00:00:00"/>
    <n v="9052"/>
    <n v="-9052"/>
    <d v="2015-04-12T00:00:00"/>
    <n v="0"/>
    <x v="0"/>
    <x v="0"/>
  </r>
  <r>
    <n v="1028"/>
    <x v="7"/>
    <x v="7"/>
    <d v="2015-04-17T00:00:00"/>
    <n v="8190.5"/>
    <n v="-8190.5"/>
    <d v="2015-04-17T00:00:00"/>
    <n v="0"/>
    <x v="0"/>
    <x v="0"/>
  </r>
  <r>
    <n v="1029"/>
    <x v="4"/>
    <x v="4"/>
    <d v="2015-04-17T00:00:00"/>
    <n v="9052"/>
    <n v="-9052"/>
    <d v="2015-04-17T00:00:00"/>
    <n v="0"/>
    <x v="0"/>
    <x v="0"/>
  </r>
  <r>
    <n v="1030"/>
    <x v="6"/>
    <x v="6"/>
    <d v="2015-04-17T00:00:00"/>
    <n v="11273.9"/>
    <n v="-11273.9"/>
    <d v="2015-04-17T00:00:00"/>
    <n v="0"/>
    <x v="0"/>
    <x v="0"/>
  </r>
  <r>
    <n v="1031"/>
    <x v="0"/>
    <x v="0"/>
    <d v="2015-04-23T00:00:00"/>
    <n v="19571.8"/>
    <n v="-19571.8"/>
    <d v="2015-04-23T00:00:00"/>
    <n v="0"/>
    <x v="0"/>
    <x v="0"/>
  </r>
  <r>
    <n v="1032"/>
    <x v="3"/>
    <x v="3"/>
    <d v="2015-04-23T00:00:00"/>
    <n v="1300"/>
    <n v="-1300"/>
    <d v="2015-04-23T00:00:00"/>
    <n v="0"/>
    <x v="0"/>
    <x v="0"/>
  </r>
  <r>
    <n v="1033"/>
    <x v="1"/>
    <x v="1"/>
    <d v="2015-04-23T00:00:00"/>
    <n v="835"/>
    <n v="-835"/>
    <d v="2015-04-23T00:00:00"/>
    <n v="0"/>
    <x v="0"/>
    <x v="0"/>
  </r>
  <r>
    <n v="1034"/>
    <x v="13"/>
    <x v="13"/>
    <d v="2015-04-23T00:00:00"/>
    <n v="7600"/>
    <n v="-7600"/>
    <d v="2015-04-23T00:00:00"/>
    <n v="0"/>
    <x v="0"/>
    <x v="0"/>
  </r>
  <r>
    <n v="1035"/>
    <x v="3"/>
    <x v="3"/>
    <d v="2015-04-23T00:00:00"/>
    <n v="702"/>
    <n v="-702"/>
    <d v="2015-04-23T00:00:00"/>
    <n v="0"/>
    <x v="0"/>
    <x v="0"/>
  </r>
  <r>
    <n v="1036"/>
    <x v="5"/>
    <x v="5"/>
    <d v="2015-04-23T00:00:00"/>
    <n v="4380.5"/>
    <n v="-4380.5"/>
    <d v="2015-04-23T00:00:00"/>
    <n v="0"/>
    <x v="0"/>
    <x v="0"/>
  </r>
  <r>
    <n v="1037"/>
    <x v="2"/>
    <x v="2"/>
    <d v="2015-04-23T00:00:00"/>
    <n v="19312"/>
    <n v="-19312"/>
    <d v="2015-04-23T00:00:00"/>
    <n v="0"/>
    <x v="0"/>
    <x v="0"/>
  </r>
  <r>
    <n v="1038"/>
    <x v="7"/>
    <x v="7"/>
    <d v="2015-04-24T00:00:00"/>
    <n v="8074.4"/>
    <n v="-8074.4"/>
    <d v="2015-04-24T00:00:00"/>
    <n v="0"/>
    <x v="0"/>
    <x v="0"/>
  </r>
  <r>
    <n v="1039"/>
    <x v="13"/>
    <x v="13"/>
    <d v="2015-04-24T00:00:00"/>
    <n v="14092.6"/>
    <n v="-14092.6"/>
    <d v="2015-04-24T00:00:00"/>
    <n v="0"/>
    <x v="0"/>
    <x v="0"/>
  </r>
  <r>
    <n v="1040"/>
    <x v="4"/>
    <x v="4"/>
    <d v="2015-04-27T00:00:00"/>
    <n v="9052"/>
    <n v="-9052"/>
    <d v="2015-04-27T00:00:00"/>
    <n v="0"/>
    <x v="0"/>
    <x v="0"/>
  </r>
  <r>
    <n v="1041"/>
    <x v="6"/>
    <x v="6"/>
    <d v="2015-04-27T00:00:00"/>
    <n v="11119.1"/>
    <n v="-11119.1"/>
    <d v="2015-04-27T00:00:00"/>
    <n v="0"/>
    <x v="0"/>
    <x v="0"/>
  </r>
  <r>
    <n v="1042"/>
    <x v="1"/>
    <x v="1"/>
    <d v="2015-05-01T00:00:00"/>
    <n v="663.6"/>
    <n v="-663.6"/>
    <d v="2015-05-01T00:00:00"/>
    <n v="0"/>
    <x v="0"/>
    <x v="0"/>
  </r>
  <r>
    <n v="1043"/>
    <x v="5"/>
    <x v="5"/>
    <d v="2015-05-01T00:00:00"/>
    <n v="8641.08"/>
    <n v="-8641.08"/>
    <d v="2015-05-01T00:00:00"/>
    <n v="0"/>
    <x v="0"/>
    <x v="0"/>
  </r>
  <r>
    <n v="1044"/>
    <x v="13"/>
    <x v="13"/>
    <d v="2015-05-01T00:00:00"/>
    <n v="11424.67"/>
    <n v="-11424.67"/>
    <d v="2015-05-01T00:00:00"/>
    <n v="0"/>
    <x v="0"/>
    <x v="0"/>
  </r>
  <r>
    <n v="1045"/>
    <x v="1"/>
    <x v="1"/>
    <d v="2015-05-04T00:00:00"/>
    <n v="520.79999999999995"/>
    <n v="-520.79999999999995"/>
    <d v="2015-05-04T00:00:00"/>
    <n v="0"/>
    <x v="0"/>
    <x v="0"/>
  </r>
  <r>
    <n v="1046"/>
    <x v="12"/>
    <x v="12"/>
    <d v="2015-05-04T00:00:00"/>
    <n v="7851.48"/>
    <n v="-7851.48"/>
    <d v="2015-05-04T00:00:00"/>
    <n v="0"/>
    <x v="0"/>
    <x v="0"/>
  </r>
  <r>
    <n v="1047"/>
    <x v="8"/>
    <x v="8"/>
    <d v="2015-05-04T00:00:00"/>
    <n v="6159.72"/>
    <n v="-6159.72"/>
    <d v="2015-05-04T00:00:00"/>
    <n v="0"/>
    <x v="0"/>
    <x v="0"/>
  </r>
  <r>
    <n v="1048"/>
    <x v="4"/>
    <x v="4"/>
    <d v="2015-05-11T00:00:00"/>
    <n v="7603.68"/>
    <n v="-7603.68"/>
    <d v="2015-05-11T00:00:00"/>
    <n v="0"/>
    <x v="0"/>
    <x v="0"/>
  </r>
  <r>
    <n v="1049"/>
    <x v="6"/>
    <x v="6"/>
    <d v="2015-05-11T00:00:00"/>
    <n v="9340.0400000000009"/>
    <n v="-9340.0400000000009"/>
    <d v="2015-05-11T00:00:00"/>
    <n v="0"/>
    <x v="0"/>
    <x v="0"/>
  </r>
  <r>
    <n v="1050"/>
    <x v="7"/>
    <x v="7"/>
    <d v="2015-05-11T00:00:00"/>
    <n v="6880.02"/>
    <n v="-6880.02"/>
    <d v="2015-05-11T00:00:00"/>
    <n v="0"/>
    <x v="0"/>
    <x v="0"/>
  </r>
  <r>
    <n v="1051"/>
    <x v="14"/>
    <x v="14"/>
    <d v="2015-05-15T00:00:00"/>
    <n v="20832"/>
    <n v="-20832"/>
    <d v="2015-05-15T00:00:00"/>
    <n v="0"/>
    <x v="0"/>
    <x v="0"/>
  </r>
  <r>
    <n v="1052"/>
    <x v="10"/>
    <x v="10"/>
    <d v="2015-05-15T00:00:00"/>
    <n v="18528.38"/>
    <n v="-18528.38"/>
    <d v="2015-05-15T00:00:00"/>
    <n v="0"/>
    <x v="0"/>
    <x v="0"/>
  </r>
  <r>
    <n v="1053"/>
    <x v="3"/>
    <x v="3"/>
    <d v="2015-05-15T00:00:00"/>
    <n v="3015.6"/>
    <n v="-3015.6"/>
    <d v="2015-05-15T00:00:00"/>
    <n v="0"/>
    <x v="0"/>
    <x v="0"/>
  </r>
  <r>
    <n v="1054"/>
    <x v="7"/>
    <x v="7"/>
    <d v="2015-05-18T00:00:00"/>
    <n v="6555.7"/>
    <n v="-6555.7"/>
    <d v="2015-05-18T00:00:00"/>
    <n v="0"/>
    <x v="0"/>
    <x v="0"/>
  </r>
  <r>
    <n v="1055"/>
    <x v="6"/>
    <x v="6"/>
    <d v="2015-05-18T00:00:00"/>
    <n v="9537.44"/>
    <n v="-9537.44"/>
    <d v="2015-05-18T00:00:00"/>
    <n v="0"/>
    <x v="0"/>
    <x v="0"/>
  </r>
  <r>
    <n v="1056"/>
    <x v="10"/>
    <x v="10"/>
    <d v="2015-05-22T00:00:00"/>
    <n v="18713.669999999998"/>
    <n v="-18713.669999999998"/>
    <d v="2015-05-22T00:00:00"/>
    <n v="0"/>
    <x v="0"/>
    <x v="0"/>
  </r>
  <r>
    <n v="1057"/>
    <x v="4"/>
    <x v="4"/>
    <d v="2015-05-25T00:00:00"/>
    <n v="7125.23"/>
    <n v="-7125.23"/>
    <d v="2015-05-25T00:00:00"/>
    <n v="0"/>
    <x v="0"/>
    <x v="0"/>
  </r>
  <r>
    <n v="1058"/>
    <x v="14"/>
    <x v="14"/>
    <d v="2015-05-27T00:00:00"/>
    <n v="21258.94"/>
    <n v="-21258.94"/>
    <d v="2015-05-27T00:00:00"/>
    <n v="0"/>
    <x v="0"/>
    <x v="0"/>
  </r>
  <r>
    <n v="1059"/>
    <x v="3"/>
    <x v="3"/>
    <d v="2015-05-27T00:00:00"/>
    <n v="3071.88"/>
    <n v="-3071.88"/>
    <d v="2015-05-27T00:00:00"/>
    <n v="0"/>
    <x v="0"/>
    <x v="0"/>
  </r>
  <r>
    <n v="1060"/>
    <x v="10"/>
    <x v="10"/>
    <d v="2015-05-27T00:00:00"/>
    <n v="18899.93"/>
    <n v="-18899.93"/>
    <d v="2015-05-27T00:00:00"/>
    <n v="0"/>
    <x v="0"/>
    <x v="0"/>
  </r>
  <r>
    <n v="1061"/>
    <x v="11"/>
    <x v="11"/>
    <d v="2015-05-27T00:00:00"/>
    <n v="18766.27"/>
    <n v="-18766.27"/>
    <d v="2015-05-27T00:00:00"/>
    <n v="0"/>
    <x v="0"/>
    <x v="0"/>
  </r>
  <r>
    <n v="1062"/>
    <x v="4"/>
    <x v="4"/>
    <d v="2015-05-29T00:00:00"/>
    <n v="3408.72"/>
    <n v="-3408.72"/>
    <d v="2015-05-29T00:00:00"/>
    <n v="0"/>
    <x v="0"/>
    <x v="0"/>
  </r>
  <r>
    <n v="1063"/>
    <x v="2"/>
    <x v="2"/>
    <d v="2015-05-29T00:00:00"/>
    <n v="5066.88"/>
    <n v="-5066.88"/>
    <d v="2015-05-29T00:00:00"/>
    <n v="0"/>
    <x v="0"/>
    <x v="0"/>
  </r>
  <r>
    <n v="1064"/>
    <x v="6"/>
    <x v="6"/>
    <d v="2015-05-29T00:00:00"/>
    <n v="10341.24"/>
    <n v="-10341.24"/>
    <d v="2015-05-29T00:00:00"/>
    <n v="0"/>
    <x v="0"/>
    <x v="0"/>
  </r>
  <r>
    <n v="1065"/>
    <x v="4"/>
    <x v="4"/>
    <d v="2015-06-02T00:00:00"/>
    <n v="8391.94"/>
    <n v="-8391.94"/>
    <d v="2015-06-02T00:00:00"/>
    <n v="0"/>
    <x v="0"/>
    <x v="0"/>
  </r>
  <r>
    <n v="1066"/>
    <x v="7"/>
    <x v="7"/>
    <d v="2015-06-02T00:00:00"/>
    <n v="7813.39"/>
    <n v="-7813.39"/>
    <d v="2015-06-02T00:00:00"/>
    <n v="0"/>
    <x v="0"/>
    <x v="0"/>
  </r>
  <r>
    <n v="1067"/>
    <x v="7"/>
    <x v="7"/>
    <d v="2015-06-05T00:00:00"/>
    <n v="7896.37"/>
    <n v="-7896.37"/>
    <d v="2015-06-05T00:00:00"/>
    <n v="0"/>
    <x v="0"/>
    <x v="0"/>
  </r>
  <r>
    <n v="1068"/>
    <x v="12"/>
    <x v="12"/>
    <d v="2015-06-08T00:00:00"/>
    <n v="9441.82"/>
    <n v="-9441.82"/>
    <d v="2015-06-08T00:00:00"/>
    <n v="0"/>
    <x v="0"/>
    <x v="0"/>
  </r>
  <r>
    <n v="1069"/>
    <x v="8"/>
    <x v="8"/>
    <d v="2015-06-08T00:00:00"/>
    <n v="7441.67"/>
    <n v="-7441.67"/>
    <d v="2015-06-08T00:00:00"/>
    <n v="0"/>
    <x v="0"/>
    <x v="0"/>
  </r>
  <r>
    <n v="1070"/>
    <x v="9"/>
    <x v="9"/>
    <d v="2015-06-08T00:00:00"/>
    <n v="13940.7"/>
    <n v="-13940.7"/>
    <d v="2015-06-08T00:00:00"/>
    <n v="0"/>
    <x v="0"/>
    <x v="0"/>
  </r>
  <r>
    <n v="1071"/>
    <x v="1"/>
    <x v="1"/>
    <d v="2015-06-11T00:00:00"/>
    <n v="11738.3"/>
    <n v="-11738.3"/>
    <d v="2015-06-11T00:00:00"/>
    <n v="0"/>
    <x v="0"/>
    <x v="0"/>
  </r>
  <r>
    <n v="1072"/>
    <x v="7"/>
    <x v="7"/>
    <d v="2015-06-12T00:00:00"/>
    <n v="7979.7"/>
    <n v="-7979.7"/>
    <d v="2015-06-12T00:00:00"/>
    <n v="0"/>
    <x v="0"/>
    <x v="0"/>
  </r>
  <r>
    <n v="1073"/>
    <x v="4"/>
    <x v="4"/>
    <d v="2015-06-12T00:00:00"/>
    <n v="8551.7999999999993"/>
    <n v="-8551.7999999999993"/>
    <d v="2015-06-12T00:00:00"/>
    <n v="0"/>
    <x v="0"/>
    <x v="0"/>
  </r>
  <r>
    <n v="1074"/>
    <x v="8"/>
    <x v="8"/>
    <d v="2015-06-15T00:00:00"/>
    <n v="7527.8"/>
    <n v="-7527.8"/>
    <d v="2015-06-15T00:00:00"/>
    <n v="0"/>
    <x v="0"/>
    <x v="0"/>
  </r>
  <r>
    <n v="1075"/>
    <x v="12"/>
    <x v="12"/>
    <d v="2015-06-15T00:00:00"/>
    <n v="9537.44"/>
    <n v="-9537.44"/>
    <d v="2015-06-15T00:00:00"/>
    <n v="0"/>
    <x v="0"/>
    <x v="0"/>
  </r>
  <r>
    <n v="1076"/>
    <x v="13"/>
    <x v="13"/>
    <d v="2015-06-19T00:00:00"/>
    <n v="13744.34"/>
    <n v="-13744.34"/>
    <d v="2015-06-19T00:00:00"/>
    <n v="0"/>
    <x v="0"/>
    <x v="0"/>
  </r>
  <r>
    <n v="1077"/>
    <x v="10"/>
    <x v="10"/>
    <d v="2015-06-19T00:00:00"/>
    <n v="22709.74"/>
    <n v="-22709.74"/>
    <d v="2015-06-19T00:00:00"/>
    <n v="0"/>
    <x v="0"/>
    <x v="0"/>
  </r>
  <r>
    <n v="1078"/>
    <x v="4"/>
    <x v="4"/>
    <d v="2015-06-22T00:00:00"/>
    <n v="8632.26"/>
    <n v="-8632.26"/>
    <d v="2015-06-22T00:00:00"/>
    <n v="0"/>
    <x v="0"/>
    <x v="0"/>
  </r>
  <r>
    <n v="1079"/>
    <x v="6"/>
    <x v="6"/>
    <d v="2015-06-22T00:00:00"/>
    <n v="11688.63"/>
    <n v="-11688.63"/>
    <d v="2015-06-22T00:00:00"/>
    <n v="0"/>
    <x v="0"/>
    <x v="0"/>
  </r>
  <r>
    <n v="1080"/>
    <x v="7"/>
    <x v="7"/>
    <d v="2015-06-29T00:00:00"/>
    <n v="8147.34"/>
    <n v="-8147.34"/>
    <d v="2015-06-29T00:00:00"/>
    <n v="0"/>
    <x v="0"/>
    <x v="0"/>
  </r>
  <r>
    <n v="1081"/>
    <x v="6"/>
    <x v="6"/>
    <d v="2015-06-29T00:00:00"/>
    <n v="11805.61"/>
    <n v="-11805.61"/>
    <d v="2015-06-29T00:00:00"/>
    <n v="0"/>
    <x v="0"/>
    <x v="0"/>
  </r>
  <r>
    <n v="1082"/>
    <x v="0"/>
    <x v="0"/>
    <d v="2015-06-29T00:00:00"/>
    <n v="19709.89"/>
    <n v="-19709.89"/>
    <d v="2015-06-29T00:00:00"/>
    <n v="0"/>
    <x v="0"/>
    <x v="0"/>
  </r>
  <r>
    <n v="1083"/>
    <x v="12"/>
    <x v="12"/>
    <d v="2015-06-29T00:00:00"/>
    <n v="9731.16"/>
    <n v="-9731.16"/>
    <d v="2015-06-29T00:00:00"/>
    <n v="0"/>
    <x v="0"/>
    <x v="0"/>
  </r>
  <r>
    <n v="1084"/>
    <x v="2"/>
    <x v="2"/>
    <d v="2015-07-02T00:00:00"/>
    <n v="22114.82"/>
    <n v="-22114.82"/>
    <d v="2015-07-02T00:00:00"/>
    <n v="0"/>
    <x v="0"/>
    <x v="0"/>
  </r>
  <r>
    <n v="1085"/>
    <x v="0"/>
    <x v="0"/>
    <d v="2015-07-02T00:00:00"/>
    <n v="23674.76"/>
    <n v="-23674.76"/>
    <d v="2015-07-02T00:00:00"/>
    <n v="0"/>
    <x v="0"/>
    <x v="0"/>
  </r>
  <r>
    <n v="1086"/>
    <x v="5"/>
    <x v="5"/>
    <d v="2015-07-03T00:00:00"/>
    <n v="12327.94"/>
    <n v="-12327.94"/>
    <d v="2015-07-03T00:00:00"/>
    <n v="0"/>
    <x v="0"/>
    <x v="0"/>
  </r>
  <r>
    <n v="1087"/>
    <x v="10"/>
    <x v="10"/>
    <d v="2015-07-03T00:00:00"/>
    <n v="26463.75"/>
    <n v="-26463.75"/>
    <d v="2015-07-03T00:00:00"/>
    <n v="0"/>
    <x v="0"/>
    <x v="0"/>
  </r>
  <r>
    <n v="1088"/>
    <x v="3"/>
    <x v="3"/>
    <d v="2015-07-03T00:00:00"/>
    <n v="4283.4399999999996"/>
    <n v="-4283.4399999999996"/>
    <d v="2015-07-03T00:00:00"/>
    <n v="0"/>
    <x v="0"/>
    <x v="0"/>
  </r>
  <r>
    <n v="1089"/>
    <x v="6"/>
    <x v="6"/>
    <d v="2015-07-06T00:00:00"/>
    <n v="13625.81"/>
    <n v="-13625.81"/>
    <d v="2015-07-06T00:00:00"/>
    <n v="0"/>
    <x v="0"/>
    <x v="0"/>
  </r>
  <r>
    <n v="1090"/>
    <x v="4"/>
    <x v="4"/>
    <d v="2015-07-06T00:00:00"/>
    <n v="10051.11"/>
    <n v="-10051.11"/>
    <d v="2015-07-06T00:00:00"/>
    <n v="0"/>
    <x v="0"/>
    <x v="0"/>
  </r>
  <r>
    <n v="1091"/>
    <x v="9"/>
    <x v="9"/>
    <d v="2015-07-06T00:00:00"/>
    <n v="16594.740000000002"/>
    <n v="-16594.740000000002"/>
    <d v="2015-07-06T00:00:00"/>
    <n v="0"/>
    <x v="0"/>
    <x v="0"/>
  </r>
  <r>
    <n v="1092"/>
    <x v="8"/>
    <x v="8"/>
    <d v="2015-07-06T00:00:00"/>
    <n v="8902.7199999999993"/>
    <n v="-8902.7199999999993"/>
    <d v="2015-07-06T00:00:00"/>
    <n v="0"/>
    <x v="0"/>
    <x v="0"/>
  </r>
  <r>
    <n v="1093"/>
    <x v="1"/>
    <x v="1"/>
    <d v="2015-07-15T00:00:00"/>
    <n v="7527.8"/>
    <n v="-7527.8"/>
    <d v="2015-07-15T00:00:00"/>
    <n v="0"/>
    <x v="0"/>
    <x v="0"/>
  </r>
  <r>
    <n v="1094"/>
    <x v="12"/>
    <x v="12"/>
    <d v="2015-07-15T00:00:00"/>
    <n v="9537.44"/>
    <n v="-9537.44"/>
    <d v="2015-07-15T00:00:00"/>
    <n v="0"/>
    <x v="0"/>
    <x v="0"/>
  </r>
  <r>
    <n v="1095"/>
    <x v="13"/>
    <x v="13"/>
    <d v="2015-07-17T00:00:00"/>
    <n v="13744.34"/>
    <n v="-13744.34"/>
    <d v="2015-07-17T00:00:00"/>
    <n v="0"/>
    <x v="0"/>
    <x v="0"/>
  </r>
  <r>
    <n v="1096"/>
    <x v="10"/>
    <x v="10"/>
    <d v="2015-07-17T00:00:00"/>
    <n v="22709.74"/>
    <n v="-22709.74"/>
    <d v="2015-07-17T00:00:00"/>
    <n v="0"/>
    <x v="0"/>
    <x v="0"/>
  </r>
  <r>
    <n v="1097"/>
    <x v="8"/>
    <x v="8"/>
    <d v="2015-07-20T00:00:00"/>
    <n v="9105.39"/>
    <n v="-9105.39"/>
    <d v="2015-07-20T00:00:00"/>
    <n v="0"/>
    <x v="0"/>
    <x v="0"/>
  </r>
  <r>
    <n v="1098"/>
    <x v="9"/>
    <x v="9"/>
    <d v="2015-07-20T00:00:00"/>
    <n v="16932.509999999998"/>
    <n v="-16932.509999999998"/>
    <d v="2015-07-20T00:00:00"/>
    <n v="0"/>
    <x v="0"/>
    <x v="0"/>
  </r>
  <r>
    <n v="1099"/>
    <x v="4"/>
    <x v="4"/>
    <d v="2015-07-21T00:00:00"/>
    <n v="8632.26"/>
    <n v="-8632.26"/>
    <d v="2015-07-21T00:00:00"/>
    <n v="0"/>
    <x v="0"/>
    <x v="0"/>
  </r>
  <r>
    <n v="1100"/>
    <x v="6"/>
    <x v="6"/>
    <d v="2015-07-21T00:00:00"/>
    <n v="11688.63"/>
    <n v="-11688.63"/>
    <d v="2015-07-21T00:00:00"/>
    <n v="0"/>
    <x v="0"/>
    <x v="0"/>
  </r>
  <r>
    <n v="1101"/>
    <x v="1"/>
    <x v="1"/>
    <d v="2015-07-21T00:00:00"/>
    <n v="25976.16"/>
    <n v="-25976.16"/>
    <d v="2015-07-21T00:00:00"/>
    <n v="0"/>
    <x v="0"/>
    <x v="0"/>
  </r>
  <r>
    <n v="1102"/>
    <x v="4"/>
    <x v="4"/>
    <d v="2015-07-22T00:00:00"/>
    <n v="8212.9599999999991"/>
    <n v="-8212.9599999999991"/>
    <d v="2015-07-22T00:00:00"/>
    <n v="0"/>
    <x v="0"/>
    <x v="0"/>
  </r>
  <r>
    <n v="1103"/>
    <x v="14"/>
    <x v="14"/>
    <d v="2015-07-22T00:00:00"/>
    <n v="49452.37"/>
    <n v="-49452.37"/>
    <d v="2015-07-22T00:00:00"/>
    <n v="0"/>
    <x v="0"/>
    <x v="0"/>
  </r>
  <r>
    <n v="1104"/>
    <x v="4"/>
    <x v="4"/>
    <d v="2015-07-22T00:00:00"/>
    <n v="23758.22"/>
    <n v="-23758.22"/>
    <d v="2015-07-22T00:00:00"/>
    <n v="0"/>
    <x v="0"/>
    <x v="0"/>
  </r>
  <r>
    <n v="1105"/>
    <x v="5"/>
    <x v="5"/>
    <d v="2015-07-24T00:00:00"/>
    <n v="12687.02"/>
    <n v="-12687.02"/>
    <d v="2015-07-24T00:00:00"/>
    <n v="0"/>
    <x v="0"/>
    <x v="0"/>
  </r>
  <r>
    <n v="1106"/>
    <x v="12"/>
    <x v="12"/>
    <d v="2015-08-03T00:00:00"/>
    <n v="12421.74"/>
    <n v="-12421.74"/>
    <d v="2015-08-03T00:00:00"/>
    <n v="0"/>
    <x v="0"/>
    <x v="0"/>
  </r>
  <r>
    <n v="1107"/>
    <x v="8"/>
    <x v="8"/>
    <d v="2015-08-03T00:00:00"/>
    <n v="9895.25"/>
    <n v="-9895.25"/>
    <d v="2015-08-03T00:00:00"/>
    <n v="0"/>
    <x v="0"/>
    <x v="0"/>
  </r>
  <r>
    <n v="1108"/>
    <x v="9"/>
    <x v="9"/>
    <d v="2015-08-03T00:00:00"/>
    <n v="18357.25"/>
    <n v="-18357.25"/>
    <d v="2015-08-03T00:00:00"/>
    <n v="0"/>
    <x v="0"/>
    <x v="0"/>
  </r>
  <r>
    <n v="1109"/>
    <x v="6"/>
    <x v="6"/>
    <d v="2015-08-06T00:00:00"/>
    <n v="13328.83"/>
    <n v="-13328.83"/>
    <d v="2015-08-06T00:00:00"/>
    <n v="0"/>
    <x v="0"/>
    <x v="0"/>
  </r>
  <r>
    <n v="1110"/>
    <x v="5"/>
    <x v="5"/>
    <d v="2015-08-07T00:00:00"/>
    <n v="13231.73"/>
    <n v="-13231.73"/>
    <d v="2015-08-07T00:00:00"/>
    <n v="0"/>
    <x v="0"/>
    <x v="0"/>
  </r>
  <r>
    <n v="1111"/>
    <x v="4"/>
    <x v="4"/>
    <d v="2015-08-07T00:00:00"/>
    <n v="9608.5400000000009"/>
    <n v="-9608.5400000000009"/>
    <d v="2015-08-07T00:00:00"/>
    <n v="0"/>
    <x v="0"/>
    <x v="0"/>
  </r>
  <r>
    <n v="1112"/>
    <x v="2"/>
    <x v="2"/>
    <d v="2015-08-07T00:00:00"/>
    <n v="11152.68"/>
    <n v="-11152.68"/>
    <d v="2015-08-07T00:00:00"/>
    <n v="0"/>
    <x v="0"/>
    <x v="0"/>
  </r>
  <r>
    <n v="1113"/>
    <x v="6"/>
    <x v="6"/>
    <d v="2015-08-07T00:00:00"/>
    <n v="8723.65"/>
    <n v="-8723.65"/>
    <d v="2015-08-07T00:00:00"/>
    <n v="0"/>
    <x v="0"/>
    <x v="0"/>
  </r>
  <r>
    <n v="1114"/>
    <x v="3"/>
    <x v="3"/>
    <d v="2015-08-10T00:00:00"/>
    <n v="4757.8599999999997"/>
    <n v="-4757.8599999999997"/>
    <d v="2015-08-10T00:00:00"/>
    <n v="0"/>
    <x v="0"/>
    <x v="0"/>
  </r>
  <r>
    <n v="1115"/>
    <x v="7"/>
    <x v="7"/>
    <d v="2015-08-10T00:00:00"/>
    <n v="10516.6"/>
    <n v="-10516.6"/>
    <d v="2015-08-10T00:00:00"/>
    <n v="0"/>
    <x v="0"/>
    <x v="0"/>
  </r>
  <r>
    <n v="1116"/>
    <x v="6"/>
    <x v="6"/>
    <d v="2015-08-10T00:00:00"/>
    <n v="15195.8"/>
    <n v="-15195.8"/>
    <d v="2015-08-10T00:00:00"/>
    <n v="0"/>
    <x v="0"/>
    <x v="0"/>
  </r>
  <r>
    <n v="1117"/>
    <x v="0"/>
    <x v="0"/>
    <d v="2015-08-10T00:00:00"/>
    <n v="19040"/>
    <n v="-19040"/>
    <d v="2015-08-10T00:00:00"/>
    <n v="0"/>
    <x v="0"/>
    <x v="0"/>
  </r>
  <r>
    <n v="1118"/>
    <x v="3"/>
    <x v="3"/>
    <d v="2015-08-10T00:00:00"/>
    <n v="2825.06"/>
    <n v="-2825.06"/>
    <d v="2015-08-10T00:00:00"/>
    <n v="0"/>
    <x v="0"/>
    <x v="0"/>
  </r>
  <r>
    <n v="1119"/>
    <x v="4"/>
    <x v="4"/>
    <d v="2015-08-18T00:00:00"/>
    <n v="13513.05"/>
    <n v="-13513.05"/>
    <d v="2015-08-18T00:00:00"/>
    <n v="0"/>
    <x v="0"/>
    <x v="0"/>
  </r>
  <r>
    <n v="1120"/>
    <x v="6"/>
    <x v="6"/>
    <d v="2015-08-20T00:00:00"/>
    <n v="6771.1"/>
    <n v="-6771.1"/>
    <d v="2015-08-20T00:00:00"/>
    <n v="0"/>
    <x v="0"/>
    <x v="0"/>
  </r>
  <r>
    <n v="1121"/>
    <x v="1"/>
    <x v="1"/>
    <d v="2015-08-20T00:00:00"/>
    <n v="10771.88"/>
    <n v="-10771.88"/>
    <d v="2015-08-20T00:00:00"/>
    <n v="0"/>
    <x v="0"/>
    <x v="0"/>
  </r>
  <r>
    <n v="1122"/>
    <x v="11"/>
    <x v="11"/>
    <d v="2015-08-20T00:00:00"/>
    <n v="13231.73"/>
    <n v="-13231.73"/>
    <d v="2015-08-20T00:00:00"/>
    <n v="0"/>
    <x v="0"/>
    <x v="0"/>
  </r>
  <r>
    <n v="1123"/>
    <x v="6"/>
    <x v="6"/>
    <d v="2015-08-20T00:00:00"/>
    <n v="9608.5400000000009"/>
    <n v="-9608.5400000000009"/>
    <d v="2015-08-20T00:00:00"/>
    <n v="0"/>
    <x v="0"/>
    <x v="0"/>
  </r>
  <r>
    <n v="1124"/>
    <x v="0"/>
    <x v="0"/>
    <d v="2015-08-26T00:00:00"/>
    <n v="10771.88"/>
    <n v="-10771.88"/>
    <d v="2015-08-26T00:00:00"/>
    <n v="0"/>
    <x v="0"/>
    <x v="0"/>
  </r>
  <r>
    <n v="1125"/>
    <x v="14"/>
    <x v="14"/>
    <d v="2015-08-26T00:00:00"/>
    <n v="13231.73"/>
    <n v="-13231.73"/>
    <d v="2015-08-26T00:00:00"/>
    <n v="0"/>
    <x v="0"/>
    <x v="0"/>
  </r>
  <r>
    <n v="1126"/>
    <x v="9"/>
    <x v="9"/>
    <d v="2015-08-31T00:00:00"/>
    <n v="18917.599999999999"/>
    <n v="-18917.599999999999"/>
    <d v="2015-08-31T00:00:00"/>
    <n v="0"/>
    <x v="0"/>
    <x v="0"/>
  </r>
  <r>
    <n v="1127"/>
    <x v="12"/>
    <x v="12"/>
    <d v="2015-08-31T00:00:00"/>
    <n v="12798.02"/>
    <n v="-12798.02"/>
    <d v="2015-08-31T00:00:00"/>
    <n v="0"/>
    <x v="0"/>
    <x v="0"/>
  </r>
  <r>
    <n v="1128"/>
    <x v="5"/>
    <x v="5"/>
    <d v="2015-08-31T00:00:00"/>
    <n v="14034.27"/>
    <n v="-14034.27"/>
    <d v="2015-08-31T00:00:00"/>
    <n v="0"/>
    <x v="0"/>
    <x v="0"/>
  </r>
  <r>
    <n v="1129"/>
    <x v="13"/>
    <x v="13"/>
    <d v="2015-08-31T00:00:00"/>
    <n v="18241.810000000001"/>
    <n v="-18241.810000000001"/>
    <d v="2015-08-31T00:00:00"/>
    <n v="0"/>
    <x v="0"/>
    <x v="0"/>
  </r>
  <r>
    <n v="1130"/>
    <x v="7"/>
    <x v="7"/>
    <d v="2015-09-07T00:00:00"/>
    <n v="12419.54"/>
    <n v="-12419.54"/>
    <d v="2015-09-07T00:00:00"/>
    <n v="0"/>
    <x v="0"/>
    <x v="0"/>
  </r>
  <r>
    <n v="1131"/>
    <x v="6"/>
    <x v="6"/>
    <d v="2015-09-07T00:00:00"/>
    <n v="17941.919999999998"/>
    <n v="-17941.919999999998"/>
    <d v="2015-09-07T00:00:00"/>
    <n v="0"/>
    <x v="0"/>
    <x v="0"/>
  </r>
  <r>
    <n v="1132"/>
    <x v="4"/>
    <x v="4"/>
    <d v="2015-09-07T00:00:00"/>
    <n v="14103.74"/>
    <n v="0"/>
    <s v=""/>
    <n v="14103.74"/>
    <x v="1"/>
    <x v="1"/>
  </r>
  <r>
    <n v="1133"/>
    <x v="10"/>
    <x v="10"/>
    <d v="2015-09-10T00:00:00"/>
    <n v="29830.01"/>
    <n v="-29830.01"/>
    <d v="2015-09-10T00:00:00"/>
    <n v="0"/>
    <x v="0"/>
    <x v="0"/>
  </r>
  <r>
    <n v="1134"/>
    <x v="6"/>
    <x v="6"/>
    <d v="2015-09-10T00:00:00"/>
    <n v="7155"/>
    <n v="-7155"/>
    <d v="2015-09-10T00:00:00"/>
    <n v="0"/>
    <x v="0"/>
    <x v="0"/>
  </r>
  <r>
    <n v="1135"/>
    <x v="1"/>
    <x v="1"/>
    <d v="2015-09-11T00:00:00"/>
    <n v="18400.580000000002"/>
    <n v="-18400.580000000002"/>
    <d v="2015-09-11T00:00:00"/>
    <n v="0"/>
    <x v="0"/>
    <x v="0"/>
  </r>
  <r>
    <n v="1136"/>
    <x v="3"/>
    <x v="3"/>
    <d v="2015-09-11T00:00:00"/>
    <n v="11184.75"/>
    <n v="-11184.75"/>
    <d v="2015-09-11T00:00:00"/>
    <n v="0"/>
    <x v="0"/>
    <x v="0"/>
  </r>
  <r>
    <n v="1137"/>
    <x v="12"/>
    <x v="12"/>
    <d v="2015-09-11T00:00:00"/>
    <n v="14955.44"/>
    <n v="-14955.44"/>
    <d v="2015-09-11T00:00:00"/>
    <n v="0"/>
    <x v="0"/>
    <x v="0"/>
  </r>
  <r>
    <n v="1138"/>
    <x v="11"/>
    <x v="11"/>
    <d v="2015-09-11T00:00:00"/>
    <n v="1674"/>
    <n v="-1674"/>
    <d v="2015-09-11T00:00:00"/>
    <n v="0"/>
    <x v="0"/>
    <x v="0"/>
  </r>
  <r>
    <n v="1139"/>
    <x v="1"/>
    <x v="1"/>
    <d v="2015-09-17T00:00:00"/>
    <n v="18479.099999999999"/>
    <n v="-18479.099999999999"/>
    <d v="2015-09-17T00:00:00"/>
    <n v="0"/>
    <x v="0"/>
    <x v="0"/>
  </r>
  <r>
    <n v="1140"/>
    <x v="14"/>
    <x v="14"/>
    <d v="2015-09-22T00:00:00"/>
    <n v="843.75"/>
    <n v="-843.75"/>
    <d v="2015-09-22T00:00:00"/>
    <n v="0"/>
    <x v="0"/>
    <x v="0"/>
  </r>
  <r>
    <n v="1141"/>
    <x v="0"/>
    <x v="0"/>
    <d v="2015-09-22T00:00:00"/>
    <n v="9101.7000000000007"/>
    <n v="-9101.7000000000007"/>
    <d v="2015-09-22T00:00:00"/>
    <n v="0"/>
    <x v="0"/>
    <x v="0"/>
  </r>
  <r>
    <n v="1142"/>
    <x v="2"/>
    <x v="2"/>
    <d v="2015-09-23T00:00:00"/>
    <n v="15329.93"/>
    <n v="-15329.93"/>
    <d v="2015-09-23T00:00:00"/>
    <n v="0"/>
    <x v="0"/>
    <x v="0"/>
  </r>
  <r>
    <n v="1143"/>
    <x v="1"/>
    <x v="1"/>
    <d v="2015-09-24T00:00:00"/>
    <n v="7155"/>
    <n v="-7155"/>
    <d v="2015-09-24T00:00:00"/>
    <n v="0"/>
    <x v="0"/>
    <x v="0"/>
  </r>
  <r>
    <n v="1144"/>
    <x v="13"/>
    <x v="13"/>
    <d v="2015-09-25T00:00:00"/>
    <n v="12220.2"/>
    <n v="-12220.2"/>
    <d v="2015-09-25T00:00:00"/>
    <n v="0"/>
    <x v="0"/>
    <x v="0"/>
  </r>
  <r>
    <n v="1145"/>
    <x v="7"/>
    <x v="7"/>
    <d v="2015-09-28T00:00:00"/>
    <n v="9402.08"/>
    <n v="-9402.08"/>
    <d v="2015-09-28T00:00:00"/>
    <n v="0"/>
    <x v="0"/>
    <x v="0"/>
  </r>
  <r>
    <n v="1146"/>
    <x v="5"/>
    <x v="5"/>
    <d v="2015-09-28T00:00:00"/>
    <n v="9175.14"/>
    <n v="-9175.14"/>
    <d v="2015-09-28T00:00:00"/>
    <n v="0"/>
    <x v="0"/>
    <x v="0"/>
  </r>
  <r>
    <n v="1147"/>
    <x v="1"/>
    <x v="1"/>
    <d v="2015-09-30T00:00:00"/>
    <n v="9416.25"/>
    <n v="-9416.25"/>
    <d v="2015-09-30T00:00:00"/>
    <n v="0"/>
    <x v="0"/>
    <x v="0"/>
  </r>
  <r>
    <n v="1148"/>
    <x v="10"/>
    <x v="10"/>
    <d v="2015-09-30T00:00:00"/>
    <n v="19137.740000000002"/>
    <n v="-19137.740000000002"/>
    <d v="2015-09-30T00:00:00"/>
    <n v="0"/>
    <x v="0"/>
    <x v="0"/>
  </r>
  <r>
    <n v="1149"/>
    <x v="1"/>
    <x v="1"/>
    <d v="2015-10-01T00:00:00"/>
    <n v="7681.5"/>
    <n v="-7681.5"/>
    <d v="2015-10-01T00:00:00"/>
    <n v="0"/>
    <x v="0"/>
    <x v="0"/>
  </r>
  <r>
    <n v="1150"/>
    <x v="13"/>
    <x v="13"/>
    <d v="2015-10-02T00:00:00"/>
    <n v="14966.69"/>
    <n v="-14966.69"/>
    <d v="2015-10-02T00:00:00"/>
    <n v="0"/>
    <x v="0"/>
    <x v="0"/>
  </r>
  <r>
    <n v="1151"/>
    <x v="5"/>
    <x v="5"/>
    <d v="2015-10-02T00:00:00"/>
    <n v="9684.8700000000008"/>
    <n v="-9684.8700000000008"/>
    <d v="2015-10-02T00:00:00"/>
    <n v="0"/>
    <x v="0"/>
    <x v="0"/>
  </r>
  <r>
    <n v="1152"/>
    <x v="8"/>
    <x v="8"/>
    <d v="2015-10-05T00:00:00"/>
    <n v="13052.49"/>
    <n v="-13052.49"/>
    <d v="2015-10-05T00:00:00"/>
    <n v="0"/>
    <x v="0"/>
    <x v="0"/>
  </r>
  <r>
    <n v="1153"/>
    <x v="13"/>
    <x v="13"/>
    <d v="2015-10-06T00:00:00"/>
    <n v="16287.75"/>
    <n v="-16287.75"/>
    <d v="2015-10-06T00:00:00"/>
    <n v="0"/>
    <x v="0"/>
    <x v="0"/>
  </r>
  <r>
    <n v="1154"/>
    <x v="2"/>
    <x v="2"/>
    <d v="2015-10-06T00:00:00"/>
    <n v="28032.6"/>
    <n v="-28032.6"/>
    <d v="2015-10-06T00:00:00"/>
    <n v="0"/>
    <x v="0"/>
    <x v="0"/>
  </r>
  <r>
    <n v="1155"/>
    <x v="1"/>
    <x v="1"/>
    <d v="2015-10-08T00:00:00"/>
    <n v="19505.72"/>
    <n v="-19505.72"/>
    <d v="2015-10-08T00:00:00"/>
    <n v="0"/>
    <x v="0"/>
    <x v="0"/>
  </r>
  <r>
    <n v="1156"/>
    <x v="8"/>
    <x v="8"/>
    <d v="2015-10-15T00:00:00"/>
    <n v="13052.49"/>
    <n v="-13052.49"/>
    <d v="2015-10-15T00:00:00"/>
    <n v="0"/>
    <x v="0"/>
    <x v="0"/>
  </r>
  <r>
    <n v="1157"/>
    <x v="12"/>
    <x v="12"/>
    <d v="2015-10-15T00:00:00"/>
    <n v="17234.59"/>
    <n v="-17234.59"/>
    <d v="2015-10-15T00:00:00"/>
    <n v="0"/>
    <x v="0"/>
    <x v="0"/>
  </r>
  <r>
    <n v="1158"/>
    <x v="4"/>
    <x v="4"/>
    <d v="2015-10-15T00:00:00"/>
    <n v="11061.21"/>
    <n v="0"/>
    <s v=""/>
    <n v="11061.21"/>
    <x v="2"/>
    <x v="1"/>
  </r>
  <r>
    <n v="1159"/>
    <x v="6"/>
    <x v="6"/>
    <d v="2015-10-15T00:00:00"/>
    <n v="13742.2"/>
    <n v="0"/>
    <s v=""/>
    <n v="13742.2"/>
    <x v="2"/>
    <x v="1"/>
  </r>
  <r>
    <n v="1160"/>
    <x v="13"/>
    <x v="13"/>
    <d v="2015-10-16T00:00:00"/>
    <n v="14966.69"/>
    <n v="-14966.69"/>
    <d v="2015-10-16T00:00:00"/>
    <n v="0"/>
    <x v="0"/>
    <x v="0"/>
  </r>
  <r>
    <n v="1161"/>
    <x v="12"/>
    <x v="12"/>
    <d v="2015-10-19T00:00:00"/>
    <n v="17234.59"/>
    <n v="-17234.59"/>
    <d v="2015-10-19T00:00:00"/>
    <n v="0"/>
    <x v="0"/>
    <x v="0"/>
  </r>
  <r>
    <n v="1162"/>
    <x v="8"/>
    <x v="8"/>
    <d v="2015-10-19T00:00:00"/>
    <n v="13052.49"/>
    <n v="-13052.49"/>
    <d v="2015-10-19T00:00:00"/>
    <n v="0"/>
    <x v="0"/>
    <x v="0"/>
  </r>
  <r>
    <n v="1163"/>
    <x v="0"/>
    <x v="0"/>
    <d v="2015-10-20T00:00:00"/>
    <n v="1852.5"/>
    <n v="-1852.5"/>
    <d v="2015-10-20T00:00:00"/>
    <n v="0"/>
    <x v="0"/>
    <x v="0"/>
  </r>
  <r>
    <n v="1164"/>
    <x v="6"/>
    <x v="6"/>
    <d v="2015-10-21T00:00:00"/>
    <n v="23127.75"/>
    <n v="-23127.75"/>
    <d v="2015-10-21T00:00:00"/>
    <n v="0"/>
    <x v="0"/>
    <x v="0"/>
  </r>
  <r>
    <n v="1165"/>
    <x v="7"/>
    <x v="7"/>
    <d v="2015-10-23T00:00:00"/>
    <n v="9924.41"/>
    <n v="-9924.41"/>
    <d v="2015-10-23T00:00:00"/>
    <n v="0"/>
    <x v="0"/>
    <x v="0"/>
  </r>
  <r>
    <n v="1166"/>
    <x v="8"/>
    <x v="8"/>
    <d v="2015-10-26T00:00:00"/>
    <n v="13052.49"/>
    <n v="-13052.49"/>
    <d v="2015-10-26T00:00:00"/>
    <n v="0"/>
    <x v="0"/>
    <x v="0"/>
  </r>
  <r>
    <n v="1167"/>
    <x v="9"/>
    <x v="9"/>
    <d v="2015-10-26T00:00:00"/>
    <n v="20636.349999999999"/>
    <n v="-20636.349999999999"/>
    <d v="2015-10-26T00:00:00"/>
    <n v="0"/>
    <x v="0"/>
    <x v="0"/>
  </r>
  <r>
    <n v="1168"/>
    <x v="11"/>
    <x v="11"/>
    <d v="2015-10-28T00:00:00"/>
    <n v="788.03"/>
    <n v="0"/>
    <s v=""/>
    <n v="788.03"/>
    <x v="3"/>
    <x v="1"/>
  </r>
  <r>
    <n v="1169"/>
    <x v="0"/>
    <x v="0"/>
    <d v="2015-10-28T00:00:00"/>
    <n v="14658.98"/>
    <n v="0"/>
    <s v=""/>
    <n v="14658.98"/>
    <x v="3"/>
    <x v="1"/>
  </r>
  <r>
    <n v="1170"/>
    <x v="4"/>
    <x v="4"/>
    <d v="2015-10-28T00:00:00"/>
    <n v="19381.14"/>
    <n v="-19381.14"/>
    <d v="2015-10-28T00:00:00"/>
    <n v="0"/>
    <x v="0"/>
    <x v="0"/>
  </r>
  <r>
    <n v="1171"/>
    <x v="9"/>
    <x v="9"/>
    <d v="2015-10-28T00:00:00"/>
    <n v="21275.25"/>
    <n v="0"/>
    <s v=""/>
    <n v="21275.25"/>
    <x v="3"/>
    <x v="1"/>
  </r>
  <r>
    <n v="1172"/>
    <x v="14"/>
    <x v="14"/>
    <d v="2015-10-29T00:00:00"/>
    <n v="912"/>
    <n v="0"/>
    <s v=""/>
    <n v="912"/>
    <x v="4"/>
    <x v="1"/>
  </r>
  <r>
    <n v="1173"/>
    <x v="13"/>
    <x v="13"/>
    <d v="2015-11-04T00:00:00"/>
    <n v="12287.05"/>
    <n v="-12287.05"/>
    <d v="2015-11-04T00:00:00"/>
    <n v="0"/>
    <x v="0"/>
    <x v="0"/>
  </r>
  <r>
    <n v="1174"/>
    <x v="1"/>
    <x v="1"/>
    <d v="2015-11-05T00:00:00"/>
    <n v="20019.02"/>
    <n v="-20019.02"/>
    <d v="2015-11-05T00:00:00"/>
    <n v="0"/>
    <x v="0"/>
    <x v="0"/>
  </r>
  <r>
    <n v="1175"/>
    <x v="11"/>
    <x v="11"/>
    <d v="2015-11-05T00:00:00"/>
    <n v="8321.6299999999992"/>
    <n v="-8321.6299999999992"/>
    <d v="2015-11-05T00:00:00"/>
    <n v="0"/>
    <x v="0"/>
    <x v="0"/>
  </r>
  <r>
    <n v="1176"/>
    <x v="10"/>
    <x v="10"/>
    <d v="2015-11-05T00:00:00"/>
    <n v="1164.1500000000001"/>
    <n v="0"/>
    <s v=""/>
    <n v="1164.1500000000001"/>
    <x v="5"/>
    <x v="1"/>
  </r>
  <r>
    <n v="1177"/>
    <x v="4"/>
    <x v="4"/>
    <d v="2015-11-05T00:00:00"/>
    <n v="13454.51"/>
    <n v="0"/>
    <s v=""/>
    <n v="13454.51"/>
    <x v="5"/>
    <x v="1"/>
  </r>
  <r>
    <n v="1178"/>
    <x v="7"/>
    <x v="7"/>
    <d v="2015-11-05T00:00:00"/>
    <n v="20019.02"/>
    <n v="0"/>
    <s v=""/>
    <n v="20019.02"/>
    <x v="5"/>
    <x v="1"/>
  </r>
  <r>
    <n v="1179"/>
    <x v="5"/>
    <x v="5"/>
    <d v="2015-11-06T00:00:00"/>
    <n v="9939.74"/>
    <n v="0"/>
    <s v=""/>
    <n v="9939.74"/>
    <x v="6"/>
    <x v="1"/>
  </r>
  <r>
    <n v="1180"/>
    <x v="13"/>
    <x v="13"/>
    <d v="2015-11-06T00:00:00"/>
    <n v="15360.55"/>
    <n v="-15360.55"/>
    <d v="2015-11-06T00:00:00"/>
    <n v="0"/>
    <x v="0"/>
    <x v="0"/>
  </r>
  <r>
    <n v="1181"/>
    <x v="14"/>
    <x v="14"/>
    <d v="2015-11-06T00:00:00"/>
    <n v="9939.74"/>
    <n v="-9939.74"/>
    <d v="2015-11-06T00:00:00"/>
    <n v="0"/>
    <x v="0"/>
    <x v="0"/>
  </r>
  <r>
    <n v="1182"/>
    <x v="8"/>
    <x v="8"/>
    <d v="2015-11-09T00:00:00"/>
    <n v="13395.98"/>
    <n v="-13395.98"/>
    <d v="2015-11-09T00:00:00"/>
    <n v="0"/>
    <x v="0"/>
    <x v="0"/>
  </r>
  <r>
    <n v="1183"/>
    <x v="1"/>
    <x v="1"/>
    <d v="2015-11-10T00:00:00"/>
    <n v="14816.13"/>
    <n v="0"/>
    <s v=""/>
    <n v="14816.13"/>
    <x v="7"/>
    <x v="1"/>
  </r>
  <r>
    <n v="1184"/>
    <x v="11"/>
    <x v="11"/>
    <d v="2015-11-10T00:00:00"/>
    <n v="17765.95"/>
    <n v="-17765.95"/>
    <d v="2015-11-10T00:00:00"/>
    <n v="0"/>
    <x v="0"/>
    <x v="0"/>
  </r>
  <r>
    <n v="1185"/>
    <x v="2"/>
    <x v="2"/>
    <d v="2015-11-11T00:00:00"/>
    <n v="21835.13"/>
    <n v="0"/>
    <s v=""/>
    <n v="21835.13"/>
    <x v="8"/>
    <x v="1"/>
  </r>
  <r>
    <n v="1186"/>
    <x v="14"/>
    <x v="14"/>
    <d v="2015-11-11T00:00:00"/>
    <n v="12116.81"/>
    <n v="0"/>
    <s v=""/>
    <n v="12116.81"/>
    <x v="8"/>
    <x v="1"/>
  </r>
  <r>
    <n v="1187"/>
    <x v="10"/>
    <x v="10"/>
    <d v="2015-11-12T00:00:00"/>
    <n v="5250.38"/>
    <n v="-5250.38"/>
    <d v="2015-11-12T00:00:00"/>
    <n v="0"/>
    <x v="0"/>
    <x v="0"/>
  </r>
  <r>
    <n v="1188"/>
    <x v="11"/>
    <x v="11"/>
    <d v="2015-11-12T00:00:00"/>
    <n v="15445.09"/>
    <n v="0"/>
    <s v=""/>
    <n v="15445.09"/>
    <x v="9"/>
    <x v="1"/>
  </r>
  <r>
    <n v="1189"/>
    <x v="4"/>
    <x v="4"/>
    <d v="2015-11-13T00:00:00"/>
    <n v="10724.51"/>
    <n v="0"/>
    <s v=""/>
    <n v="10724.51"/>
    <x v="10"/>
    <x v="1"/>
  </r>
  <r>
    <n v="1190"/>
    <x v="0"/>
    <x v="0"/>
    <d v="2015-11-13T00:00:00"/>
    <n v="13669.99"/>
    <n v="-13669.99"/>
    <d v="2015-11-13T00:00:00"/>
    <n v="0"/>
    <x v="0"/>
    <x v="0"/>
  </r>
  <r>
    <n v="1191"/>
    <x v="10"/>
    <x v="10"/>
    <d v="2015-11-16T00:00:00"/>
    <n v="18141.759999999998"/>
    <n v="0"/>
    <s v=""/>
    <n v="18141.759999999998"/>
    <x v="11"/>
    <x v="1"/>
  </r>
  <r>
    <n v="1192"/>
    <x v="13"/>
    <x v="13"/>
    <d v="2015-11-17T00:00:00"/>
    <n v="14964.64"/>
    <n v="-14964.64"/>
    <d v="2015-11-17T00:00:00"/>
    <n v="0"/>
    <x v="0"/>
    <x v="0"/>
  </r>
  <r>
    <n v="1193"/>
    <x v="2"/>
    <x v="2"/>
    <d v="2015-11-17T00:00:00"/>
    <n v="11889.85"/>
    <n v="0"/>
    <s v=""/>
    <n v="11889.85"/>
    <x v="12"/>
    <x v="1"/>
  </r>
  <r>
    <n v="1194"/>
    <x v="14"/>
    <x v="14"/>
    <d v="2015-11-18T00:00:00"/>
    <n v="15195.18"/>
    <n v="0"/>
    <s v=""/>
    <n v="15195.18"/>
    <x v="13"/>
    <x v="1"/>
  </r>
  <r>
    <n v="1195"/>
    <x v="1"/>
    <x v="1"/>
    <d v="2015-11-20T00:00:00"/>
    <n v="23462.23"/>
    <n v="0"/>
    <s v=""/>
    <n v="23462.23"/>
    <x v="14"/>
    <x v="1"/>
  </r>
  <r>
    <n v="1196"/>
    <x v="4"/>
    <x v="4"/>
    <d v="2015-11-23T00:00:00"/>
    <n v="5740.31"/>
    <n v="-5740.31"/>
    <d v="2015-11-23T00:00:00"/>
    <n v="0"/>
    <x v="0"/>
    <x v="0"/>
  </r>
  <r>
    <n v="1197"/>
    <x v="10"/>
    <x v="10"/>
    <d v="2015-11-25T00:00:00"/>
    <n v="15345.63"/>
    <n v="0"/>
    <s v=""/>
    <n v="15345.63"/>
    <x v="15"/>
    <x v="1"/>
  </r>
  <r>
    <n v="1198"/>
    <x v="14"/>
    <x v="14"/>
    <d v="2015-11-30T00:00:00"/>
    <n v="13618.43"/>
    <n v="0"/>
    <s v=""/>
    <n v="13618.43"/>
    <x v="16"/>
    <x v="1"/>
  </r>
  <r>
    <n v="1199"/>
    <x v="2"/>
    <x v="2"/>
    <d v="2015-11-30T00:00:00"/>
    <n v="12795.24"/>
    <n v="0"/>
    <s v=""/>
    <n v="12795.24"/>
    <x v="16"/>
    <x v="1"/>
  </r>
  <r>
    <n v="1200"/>
    <x v="4"/>
    <x v="4"/>
    <d v="2015-12-01T00:00:00"/>
    <n v="9939.74"/>
    <n v="-9939.74"/>
    <d v="2015-12-01T00:00:00"/>
    <n v="0"/>
    <x v="0"/>
    <x v="0"/>
  </r>
  <r>
    <n v="1201"/>
    <x v="3"/>
    <x v="3"/>
    <d v="2015-12-02T00:00:00"/>
    <n v="11735.3"/>
    <n v="0"/>
    <s v=""/>
    <n v="11735.3"/>
    <x v="17"/>
    <x v="1"/>
  </r>
  <r>
    <n v="1202"/>
    <x v="11"/>
    <x v="11"/>
    <d v="2015-12-04T00:00:00"/>
    <n v="14162.74"/>
    <n v="0"/>
    <s v=""/>
    <n v="14162.74"/>
    <x v="18"/>
    <x v="1"/>
  </r>
  <r>
    <n v="1203"/>
    <x v="4"/>
    <x v="4"/>
    <d v="2015-12-04T00:00:00"/>
    <n v="17000.53"/>
    <n v="0"/>
    <s v=""/>
    <n v="17000.53"/>
    <x v="18"/>
    <x v="1"/>
  </r>
  <r>
    <n v="1204"/>
    <x v="1"/>
    <x v="1"/>
    <d v="2015-12-04T00:00:00"/>
    <n v="13464.67"/>
    <n v="0"/>
    <s v=""/>
    <n v="13464.67"/>
    <x v="18"/>
    <x v="1"/>
  </r>
  <r>
    <n v="1205"/>
    <x v="14"/>
    <x v="14"/>
    <d v="2015-12-11T00:00:00"/>
    <n v="14306.15"/>
    <n v="0"/>
    <s v=""/>
    <n v="14306.15"/>
    <x v="19"/>
    <x v="1"/>
  </r>
  <r>
    <n v="1206"/>
    <x v="0"/>
    <x v="0"/>
    <d v="2015-12-14T00:00:00"/>
    <n v="13464.67"/>
    <n v="0"/>
    <s v=""/>
    <n v="13464.67"/>
    <x v="20"/>
    <x v="1"/>
  </r>
  <r>
    <n v="1207"/>
    <x v="10"/>
    <x v="10"/>
    <d v="2015-12-14T00:00:00"/>
    <n v="17778.84"/>
    <n v="0"/>
    <s v=""/>
    <n v="17778.84"/>
    <x v="20"/>
    <x v="1"/>
  </r>
  <r>
    <n v="1208"/>
    <x v="11"/>
    <x v="11"/>
    <d v="2015-12-17T00:00:00"/>
    <n v="6264.99"/>
    <n v="0"/>
    <s v=""/>
    <n v="6264.99"/>
    <x v="21"/>
    <x v="1"/>
  </r>
  <r>
    <n v="1209"/>
    <x v="13"/>
    <x v="13"/>
    <d v="2015-12-17T00:00:00"/>
    <n v="12786.27"/>
    <n v="0"/>
    <s v=""/>
    <n v="12786.27"/>
    <x v="21"/>
    <x v="1"/>
  </r>
  <r>
    <n v="1210"/>
    <x v="5"/>
    <x v="5"/>
    <d v="2015-12-18T00:00:00"/>
    <n v="9542.4"/>
    <n v="0"/>
    <s v=""/>
    <n v="9542.4"/>
    <x v="22"/>
    <x v="1"/>
  </r>
  <r>
    <n v="1211"/>
    <x v="3"/>
    <x v="3"/>
    <d v="2015-12-18T00:00:00"/>
    <n v="11561.4"/>
    <n v="0"/>
    <s v=""/>
    <n v="11561.4"/>
    <x v="22"/>
    <x v="1"/>
  </r>
  <r>
    <n v="1212"/>
    <x v="7"/>
    <x v="7"/>
    <d v="2015-12-21T00:00:00"/>
    <n v="9615.9599999999991"/>
    <n v="0"/>
    <s v=""/>
    <n v="9615.9599999999991"/>
    <x v="23"/>
    <x v="1"/>
  </r>
  <r>
    <n v="1213"/>
    <x v="8"/>
    <x v="8"/>
    <d v="2015-12-21T00:00:00"/>
    <n v="12786.27"/>
    <n v="0"/>
    <s v=""/>
    <n v="12786.27"/>
    <x v="23"/>
    <x v="1"/>
  </r>
  <r>
    <n v="1214"/>
    <x v="4"/>
    <x v="4"/>
    <d v="2015-12-21T00:00:00"/>
    <n v="17328.8"/>
    <n v="-17328.8"/>
    <d v="2015-12-21T00:00:00"/>
    <n v="0"/>
    <x v="0"/>
    <x v="0"/>
  </r>
  <r>
    <n v="1215"/>
    <x v="11"/>
    <x v="11"/>
    <d v="2015-12-21T00:00:00"/>
    <n v="12786.27"/>
    <n v="0"/>
    <s v=""/>
    <n v="12786.27"/>
    <x v="23"/>
    <x v="1"/>
  </r>
  <r>
    <n v="1216"/>
    <x v="6"/>
    <x v="6"/>
    <d v="2015-12-22T00:00:00"/>
    <n v="11039.7"/>
    <n v="0"/>
    <s v=""/>
    <n v="11039.7"/>
    <x v="24"/>
    <x v="1"/>
  </r>
  <r>
    <n v="1217"/>
    <x v="11"/>
    <x v="11"/>
    <d v="2015-12-23T00:00:00"/>
    <n v="830.84"/>
    <n v="0"/>
    <s v=""/>
    <n v="830.84"/>
    <x v="25"/>
    <x v="1"/>
  </r>
  <r>
    <n v="1218"/>
    <x v="0"/>
    <x v="0"/>
    <d v="2015-12-23T00:00:00"/>
    <n v="23293.06"/>
    <n v="0"/>
    <s v=""/>
    <n v="23293.06"/>
    <x v="25"/>
    <x v="1"/>
  </r>
  <r>
    <n v="1219"/>
    <x v="6"/>
    <x v="6"/>
    <d v="2015-12-23T00:00:00"/>
    <n v="16029.2"/>
    <n v="0"/>
    <s v=""/>
    <n v="16029.2"/>
    <x v="25"/>
    <x v="1"/>
  </r>
  <r>
    <n v="1220"/>
    <x v="4"/>
    <x v="4"/>
    <d v="2015-12-23T00:00:00"/>
    <n v="20819.88"/>
    <n v="0"/>
    <s v=""/>
    <n v="20819.88"/>
    <x v="25"/>
    <x v="1"/>
  </r>
  <r>
    <n v="1221"/>
    <x v="6"/>
    <x v="6"/>
    <d v="2015-12-23T00:00:00"/>
    <n v="9990.7099999999991"/>
    <n v="0"/>
    <s v=""/>
    <n v="9990.7099999999991"/>
    <x v="25"/>
    <x v="1"/>
  </r>
  <r>
    <n v="1222"/>
    <x v="13"/>
    <x v="13"/>
    <d v="2015-12-23T00:00:00"/>
    <n v="830.84"/>
    <n v="0"/>
    <s v=""/>
    <n v="830.84"/>
    <x v="25"/>
    <x v="1"/>
  </r>
  <r>
    <n v="1223"/>
    <x v="4"/>
    <x v="4"/>
    <d v="2015-12-24T00:00:00"/>
    <n v="11410.51"/>
    <n v="0"/>
    <s v=""/>
    <n v="11410.51"/>
    <x v="26"/>
    <x v="1"/>
  </r>
  <r>
    <n v="1224"/>
    <x v="5"/>
    <x v="5"/>
    <d v="2015-12-24T00:00:00"/>
    <n v="14176.16"/>
    <n v="0"/>
    <s v=""/>
    <n v="14176.16"/>
    <x v="26"/>
    <x v="1"/>
  </r>
  <r>
    <n v="1225"/>
    <x v="6"/>
    <x v="6"/>
    <d v="2015-12-28T00:00:00"/>
    <n v="18904.57"/>
    <n v="0"/>
    <s v=""/>
    <n v="18904.57"/>
    <x v="27"/>
    <x v="1"/>
  </r>
  <r>
    <n v="1226"/>
    <x v="4"/>
    <x v="4"/>
    <d v="2015-12-28T00:00:00"/>
    <n v="14462.35"/>
    <n v="0"/>
    <s v=""/>
    <n v="14462.35"/>
    <x v="27"/>
    <x v="1"/>
  </r>
  <r>
    <n v="1227"/>
    <x v="1"/>
    <x v="1"/>
    <d v="2015-12-28T00:00:00"/>
    <n v="12821.28"/>
    <n v="0"/>
    <s v=""/>
    <n v="12821.28"/>
    <x v="27"/>
    <x v="1"/>
  </r>
  <r>
    <n v="1228"/>
    <x v="14"/>
    <x v="14"/>
    <d v="2015-12-28T00:00:00"/>
    <n v="12786.27"/>
    <n v="0"/>
    <s v=""/>
    <n v="12786.27"/>
    <x v="27"/>
    <x v="1"/>
  </r>
  <r>
    <n v="1229"/>
    <x v="4"/>
    <x v="4"/>
    <d v="2015-12-30T00:00:00"/>
    <n v="25838.52"/>
    <n v="0"/>
    <s v=""/>
    <n v="25838.52"/>
    <x v="28"/>
    <x v="1"/>
  </r>
  <r>
    <n v="1230"/>
    <x v="13"/>
    <x v="13"/>
    <d v="2015-12-31T00:00:00"/>
    <n v="7496.02"/>
    <n v="0"/>
    <s v=""/>
    <n v="7496.02"/>
    <x v="29"/>
    <x v="1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  <r>
    <s v=""/>
    <x v="15"/>
    <x v="15"/>
    <s v=""/>
    <s v=""/>
    <s v=""/>
    <s v=""/>
    <s v=""/>
    <x v="3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001"/>
    <n v="1836"/>
    <x v="0"/>
    <d v="2015-03-05T00:00:00"/>
    <n v="16157.44"/>
    <n v="-16157.44"/>
    <d v="2015-03-05T00:00:00"/>
    <n v="0"/>
    <s v="Received"/>
    <n v="0"/>
    <x v="0"/>
  </r>
  <r>
    <n v="1002"/>
    <n v="1168"/>
    <x v="1"/>
    <d v="2015-03-05T00:00:00"/>
    <n v="9144"/>
    <n v="-9144"/>
    <d v="2015-03-05T00:00:00"/>
    <n v="0"/>
    <s v="Received"/>
    <n v="0"/>
    <x v="0"/>
  </r>
  <r>
    <n v="1003"/>
    <n v="1167"/>
    <x v="2"/>
    <d v="2015-03-05T00:00:00"/>
    <n v="15737.6"/>
    <n v="-15737.6"/>
    <d v="2015-03-05T00:00:00"/>
    <n v="0"/>
    <s v="Received"/>
    <n v="0"/>
    <x v="0"/>
  </r>
  <r>
    <n v="1004"/>
    <n v="1841"/>
    <x v="3"/>
    <d v="2015-03-08T00:00:00"/>
    <n v="6008"/>
    <n v="-6008"/>
    <d v="2015-03-08T00:00:00"/>
    <n v="0"/>
    <s v="Received"/>
    <n v="0"/>
    <x v="0"/>
  </r>
  <r>
    <n v="1005"/>
    <n v="1842"/>
    <x v="4"/>
    <d v="2015-03-08T00:00:00"/>
    <n v="7241.6"/>
    <n v="-7241.6"/>
    <d v="2015-03-08T00:00:00"/>
    <n v="0"/>
    <s v="Received"/>
    <n v="0"/>
    <x v="0"/>
  </r>
  <r>
    <n v="1006"/>
    <n v="1168"/>
    <x v="1"/>
    <d v="2015-03-13T00:00:00"/>
    <n v="8476"/>
    <n v="-8476"/>
    <d v="2015-03-13T00:00:00"/>
    <n v="0"/>
    <s v="Received"/>
    <n v="0"/>
    <x v="0"/>
  </r>
  <r>
    <n v="1007"/>
    <n v="1167"/>
    <x v="2"/>
    <d v="2015-03-13T00:00:00"/>
    <n v="15737.6"/>
    <n v="-15737.6"/>
    <d v="2015-03-13T00:00:00"/>
    <n v="0"/>
    <s v="Received"/>
    <n v="0"/>
    <x v="0"/>
  </r>
  <r>
    <n v="1008"/>
    <n v="1814"/>
    <x v="5"/>
    <d v="2015-03-13T00:00:00"/>
    <n v="9084.4"/>
    <n v="-9084.4"/>
    <d v="2015-03-13T00:00:00"/>
    <n v="0"/>
    <s v="Received"/>
    <n v="0"/>
    <x v="0"/>
  </r>
  <r>
    <n v="1009"/>
    <n v="1841"/>
    <x v="3"/>
    <d v="2015-03-16T00:00:00"/>
    <n v="4240"/>
    <n v="-4240"/>
    <d v="2015-03-16T00:00:00"/>
    <n v="0"/>
    <s v="Received"/>
    <n v="0"/>
    <x v="0"/>
  </r>
  <r>
    <n v="1010"/>
    <n v="1842"/>
    <x v="4"/>
    <d v="2015-03-16T00:00:00"/>
    <n v="5993.6"/>
    <n v="-5993.6"/>
    <d v="2015-03-16T00:00:00"/>
    <n v="0"/>
    <s v="Received"/>
    <n v="0"/>
    <x v="0"/>
  </r>
  <r>
    <n v="1011"/>
    <n v="1843"/>
    <x v="6"/>
    <d v="2015-03-16T00:00:00"/>
    <n v="9019.1200000000008"/>
    <n v="-9019.1200000000008"/>
    <d v="2015-03-16T00:00:00"/>
    <n v="0"/>
    <s v="Received"/>
    <n v="0"/>
    <x v="0"/>
  </r>
  <r>
    <n v="1012"/>
    <n v="1861"/>
    <x v="7"/>
    <d v="2015-03-23T00:00:00"/>
    <n v="6552.4"/>
    <n v="-6552.4"/>
    <d v="2015-03-23T00:00:00"/>
    <n v="0"/>
    <s v="Received"/>
    <n v="0"/>
    <x v="0"/>
  </r>
  <r>
    <n v="1013"/>
    <n v="1863"/>
    <x v="8"/>
    <d v="2015-03-23T00:00:00"/>
    <n v="5008.6400000000003"/>
    <n v="-5008.6400000000003"/>
    <d v="2015-03-23T00:00:00"/>
    <n v="0"/>
    <s v="Received"/>
    <n v="0"/>
    <x v="0"/>
  </r>
  <r>
    <n v="1014"/>
    <n v="1864"/>
    <x v="9"/>
    <d v="2015-03-23T00:00:00"/>
    <n v="11113.6"/>
    <n v="-11113.6"/>
    <d v="2015-03-23T00:00:00"/>
    <n v="0"/>
    <s v="Received"/>
    <n v="0"/>
    <x v="0"/>
  </r>
  <r>
    <n v="1015"/>
    <n v="1840"/>
    <x v="10"/>
    <d v="2015-03-27T00:00:00"/>
    <n v="17677.04"/>
    <n v="-17677.04"/>
    <d v="2015-03-27T00:00:00"/>
    <n v="0"/>
    <s v="Received"/>
    <n v="0"/>
    <x v="0"/>
  </r>
  <r>
    <n v="1016"/>
    <n v="1841"/>
    <x v="3"/>
    <d v="2015-03-27T00:00:00"/>
    <n v="4240"/>
    <n v="-4240"/>
    <d v="2015-03-27T00:00:00"/>
    <n v="0"/>
    <s v="Received"/>
    <n v="0"/>
    <x v="0"/>
  </r>
  <r>
    <n v="1017"/>
    <n v="1842"/>
    <x v="4"/>
    <d v="2015-03-30T00:00:00"/>
    <n v="7241.6"/>
    <n v="-7241.6"/>
    <d v="2015-03-30T00:00:00"/>
    <n v="0"/>
    <s v="Received"/>
    <n v="0"/>
    <x v="0"/>
  </r>
  <r>
    <n v="1018"/>
    <n v="1167"/>
    <x v="2"/>
    <d v="2015-04-02T00:00:00"/>
    <n v="19672"/>
    <n v="-19672"/>
    <d v="2015-04-02T00:00:00"/>
    <n v="0"/>
    <s v="Received"/>
    <n v="0"/>
    <x v="0"/>
  </r>
  <r>
    <n v="1019"/>
    <n v="1814"/>
    <x v="5"/>
    <d v="2015-04-03T00:00:00"/>
    <n v="6975"/>
    <n v="-6975"/>
    <d v="2015-04-03T00:00:00"/>
    <n v="0"/>
    <s v="Received"/>
    <n v="0"/>
    <x v="0"/>
  </r>
  <r>
    <n v="1020"/>
    <n v="1838"/>
    <x v="11"/>
    <d v="2015-04-03T00:00:00"/>
    <n v="16230"/>
    <n v="-16230"/>
    <d v="2015-04-03T00:00:00"/>
    <n v="0"/>
    <s v="Received"/>
    <n v="0"/>
    <x v="0"/>
  </r>
  <r>
    <n v="1021"/>
    <n v="1863"/>
    <x v="8"/>
    <d v="2015-04-06T00:00:00"/>
    <n v="7330.8"/>
    <n v="-7330.8"/>
    <d v="2015-04-06T00:00:00"/>
    <n v="0"/>
    <s v="Received"/>
    <n v="0"/>
    <x v="0"/>
  </r>
  <r>
    <n v="1022"/>
    <n v="1864"/>
    <x v="9"/>
    <d v="2015-04-06T00:00:00"/>
    <n v="13892"/>
    <n v="-13892"/>
    <d v="2015-04-06T00:00:00"/>
    <n v="0"/>
    <s v="Received"/>
    <n v="0"/>
    <x v="0"/>
  </r>
  <r>
    <n v="1023"/>
    <n v="1861"/>
    <x v="7"/>
    <d v="2015-04-06T00:00:00"/>
    <n v="8074.4"/>
    <n v="-8074.4"/>
    <d v="2015-04-06T00:00:00"/>
    <n v="0"/>
    <s v="Received"/>
    <n v="0"/>
    <x v="0"/>
  </r>
  <r>
    <n v="1024"/>
    <n v="1862"/>
    <x v="12"/>
    <d v="2015-04-06T00:00:00"/>
    <n v="9642"/>
    <n v="-9642"/>
    <d v="2015-04-06T00:00:00"/>
    <n v="0"/>
    <s v="Received"/>
    <n v="0"/>
    <x v="0"/>
  </r>
  <r>
    <n v="1025"/>
    <n v="1840"/>
    <x v="10"/>
    <d v="2015-04-10T00:00:00"/>
    <n v="22096.3"/>
    <n v="-22096.3"/>
    <d v="2015-04-10T00:00:00"/>
    <n v="0"/>
    <s v="Received"/>
    <n v="0"/>
    <x v="0"/>
  </r>
  <r>
    <n v="1026"/>
    <n v="1841"/>
    <x v="3"/>
    <d v="2015-04-10T00:00:00"/>
    <n v="7510"/>
    <n v="-7510"/>
    <d v="2015-04-10T00:00:00"/>
    <n v="0"/>
    <s v="Received"/>
    <n v="0"/>
    <x v="0"/>
  </r>
  <r>
    <n v="1027"/>
    <n v="1842"/>
    <x v="4"/>
    <d v="2015-04-12T00:00:00"/>
    <n v="9052"/>
    <n v="-9052"/>
    <d v="2015-04-12T00:00:00"/>
    <n v="0"/>
    <s v="Received"/>
    <n v="0"/>
    <x v="0"/>
  </r>
  <r>
    <n v="1028"/>
    <n v="1861"/>
    <x v="7"/>
    <d v="2015-04-17T00:00:00"/>
    <n v="8190.5"/>
    <n v="-8190.5"/>
    <d v="2015-04-17T00:00:00"/>
    <n v="0"/>
    <s v="Received"/>
    <n v="0"/>
    <x v="0"/>
  </r>
  <r>
    <n v="1029"/>
    <n v="1842"/>
    <x v="4"/>
    <d v="2015-04-17T00:00:00"/>
    <n v="9052"/>
    <n v="-9052"/>
    <d v="2015-04-17T00:00:00"/>
    <n v="0"/>
    <s v="Received"/>
    <n v="0"/>
    <x v="0"/>
  </r>
  <r>
    <n v="1030"/>
    <n v="1843"/>
    <x v="6"/>
    <d v="2015-04-17T00:00:00"/>
    <n v="11273.9"/>
    <n v="-11273.9"/>
    <d v="2015-04-17T00:00:00"/>
    <n v="0"/>
    <s v="Received"/>
    <n v="0"/>
    <x v="0"/>
  </r>
  <r>
    <n v="1031"/>
    <n v="1836"/>
    <x v="0"/>
    <d v="2015-04-23T00:00:00"/>
    <n v="19571.8"/>
    <n v="-19571.8"/>
    <d v="2015-04-23T00:00:00"/>
    <n v="0"/>
    <s v="Received"/>
    <n v="0"/>
    <x v="0"/>
  </r>
  <r>
    <n v="1032"/>
    <n v="1841"/>
    <x v="3"/>
    <d v="2015-04-23T00:00:00"/>
    <n v="1300"/>
    <n v="-1300"/>
    <d v="2015-04-23T00:00:00"/>
    <n v="0"/>
    <s v="Received"/>
    <n v="0"/>
    <x v="0"/>
  </r>
  <r>
    <n v="1033"/>
    <n v="1168"/>
    <x v="1"/>
    <d v="2015-04-23T00:00:00"/>
    <n v="835"/>
    <n v="-835"/>
    <d v="2015-04-23T00:00:00"/>
    <n v="0"/>
    <s v="Received"/>
    <n v="0"/>
    <x v="0"/>
  </r>
  <r>
    <n v="1034"/>
    <n v="1837"/>
    <x v="13"/>
    <d v="2015-04-23T00:00:00"/>
    <n v="7600"/>
    <n v="-7600"/>
    <d v="2015-04-23T00:00:00"/>
    <n v="0"/>
    <s v="Received"/>
    <n v="0"/>
    <x v="0"/>
  </r>
  <r>
    <n v="1035"/>
    <n v="1841"/>
    <x v="3"/>
    <d v="2015-04-23T00:00:00"/>
    <n v="702"/>
    <n v="-702"/>
    <d v="2015-04-23T00:00:00"/>
    <n v="0"/>
    <s v="Received"/>
    <n v="0"/>
    <x v="0"/>
  </r>
  <r>
    <n v="1036"/>
    <n v="1814"/>
    <x v="5"/>
    <d v="2015-04-23T00:00:00"/>
    <n v="4380.5"/>
    <n v="-4380.5"/>
    <d v="2015-04-23T00:00:00"/>
    <n v="0"/>
    <s v="Received"/>
    <n v="0"/>
    <x v="0"/>
  </r>
  <r>
    <n v="1037"/>
    <n v="1167"/>
    <x v="2"/>
    <d v="2015-04-23T00:00:00"/>
    <n v="19312"/>
    <n v="-19312"/>
    <d v="2015-04-23T00:00:00"/>
    <n v="0"/>
    <s v="Received"/>
    <n v="0"/>
    <x v="0"/>
  </r>
  <r>
    <n v="1038"/>
    <n v="1861"/>
    <x v="7"/>
    <d v="2015-04-24T00:00:00"/>
    <n v="8074.4"/>
    <n v="-8074.4"/>
    <d v="2015-04-24T00:00:00"/>
    <n v="0"/>
    <s v="Received"/>
    <n v="0"/>
    <x v="0"/>
  </r>
  <r>
    <n v="1039"/>
    <n v="1837"/>
    <x v="13"/>
    <d v="2015-04-24T00:00:00"/>
    <n v="14092.6"/>
    <n v="-14092.6"/>
    <d v="2015-04-24T00:00:00"/>
    <n v="0"/>
    <s v="Received"/>
    <n v="0"/>
    <x v="0"/>
  </r>
  <r>
    <n v="1040"/>
    <n v="1842"/>
    <x v="4"/>
    <d v="2015-04-27T00:00:00"/>
    <n v="9052"/>
    <n v="-9052"/>
    <d v="2015-04-27T00:00:00"/>
    <n v="0"/>
    <s v="Received"/>
    <n v="0"/>
    <x v="0"/>
  </r>
  <r>
    <n v="1041"/>
    <n v="1843"/>
    <x v="6"/>
    <d v="2015-04-27T00:00:00"/>
    <n v="11119.1"/>
    <n v="-11119.1"/>
    <d v="2015-04-27T00:00:00"/>
    <n v="0"/>
    <s v="Received"/>
    <n v="0"/>
    <x v="0"/>
  </r>
  <r>
    <n v="1042"/>
    <n v="1168"/>
    <x v="1"/>
    <d v="2015-05-01T00:00:00"/>
    <n v="663.6"/>
    <n v="-663.6"/>
    <d v="2015-05-01T00:00:00"/>
    <n v="0"/>
    <s v="Received"/>
    <n v="0"/>
    <x v="0"/>
  </r>
  <r>
    <n v="1043"/>
    <n v="1814"/>
    <x v="5"/>
    <d v="2015-05-01T00:00:00"/>
    <n v="8641.08"/>
    <n v="-8641.08"/>
    <d v="2015-05-01T00:00:00"/>
    <n v="0"/>
    <s v="Received"/>
    <n v="0"/>
    <x v="0"/>
  </r>
  <r>
    <n v="1044"/>
    <n v="1837"/>
    <x v="13"/>
    <d v="2015-05-01T00:00:00"/>
    <n v="11424.67"/>
    <n v="-11424.67"/>
    <d v="2015-05-01T00:00:00"/>
    <n v="0"/>
    <s v="Received"/>
    <n v="0"/>
    <x v="0"/>
  </r>
  <r>
    <n v="1045"/>
    <n v="1168"/>
    <x v="1"/>
    <d v="2015-05-04T00:00:00"/>
    <n v="520.79999999999995"/>
    <n v="-520.79999999999995"/>
    <d v="2015-05-04T00:00:00"/>
    <n v="0"/>
    <s v="Received"/>
    <n v="0"/>
    <x v="0"/>
  </r>
  <r>
    <n v="1046"/>
    <n v="1862"/>
    <x v="12"/>
    <d v="2015-05-04T00:00:00"/>
    <n v="7851.48"/>
    <n v="-7851.48"/>
    <d v="2015-05-04T00:00:00"/>
    <n v="0"/>
    <s v="Received"/>
    <n v="0"/>
    <x v="0"/>
  </r>
  <r>
    <n v="1047"/>
    <n v="1863"/>
    <x v="8"/>
    <d v="2015-05-04T00:00:00"/>
    <n v="6159.72"/>
    <n v="-6159.72"/>
    <d v="2015-05-04T00:00:00"/>
    <n v="0"/>
    <s v="Received"/>
    <n v="0"/>
    <x v="0"/>
  </r>
  <r>
    <n v="1048"/>
    <n v="1842"/>
    <x v="4"/>
    <d v="2015-05-11T00:00:00"/>
    <n v="7603.68"/>
    <n v="-7603.68"/>
    <d v="2015-05-11T00:00:00"/>
    <n v="0"/>
    <s v="Received"/>
    <n v="0"/>
    <x v="0"/>
  </r>
  <r>
    <n v="1049"/>
    <n v="1843"/>
    <x v="6"/>
    <d v="2015-05-11T00:00:00"/>
    <n v="9340.0400000000009"/>
    <n v="-9340.0400000000009"/>
    <d v="2015-05-11T00:00:00"/>
    <n v="0"/>
    <s v="Received"/>
    <n v="0"/>
    <x v="0"/>
  </r>
  <r>
    <n v="1050"/>
    <n v="1861"/>
    <x v="7"/>
    <d v="2015-05-11T00:00:00"/>
    <n v="6880.02"/>
    <n v="-6880.02"/>
    <d v="2015-05-11T00:00:00"/>
    <n v="0"/>
    <s v="Received"/>
    <n v="0"/>
    <x v="0"/>
  </r>
  <r>
    <n v="1051"/>
    <n v="1839"/>
    <x v="14"/>
    <d v="2015-05-15T00:00:00"/>
    <n v="20832"/>
    <n v="-20832"/>
    <d v="2015-05-15T00:00:00"/>
    <n v="0"/>
    <s v="Received"/>
    <n v="0"/>
    <x v="0"/>
  </r>
  <r>
    <n v="1052"/>
    <n v="1840"/>
    <x v="10"/>
    <d v="2015-05-15T00:00:00"/>
    <n v="18528.38"/>
    <n v="-18528.38"/>
    <d v="2015-05-15T00:00:00"/>
    <n v="0"/>
    <s v="Received"/>
    <n v="0"/>
    <x v="0"/>
  </r>
  <r>
    <n v="1053"/>
    <n v="1841"/>
    <x v="3"/>
    <d v="2015-05-15T00:00:00"/>
    <n v="3015.6"/>
    <n v="-3015.6"/>
    <d v="2015-05-15T00:00:00"/>
    <n v="0"/>
    <s v="Received"/>
    <n v="0"/>
    <x v="0"/>
  </r>
  <r>
    <n v="1054"/>
    <n v="1861"/>
    <x v="7"/>
    <d v="2015-05-18T00:00:00"/>
    <n v="6555.7"/>
    <n v="-6555.7"/>
    <d v="2015-05-18T00:00:00"/>
    <n v="0"/>
    <s v="Received"/>
    <n v="0"/>
    <x v="0"/>
  </r>
  <r>
    <n v="1055"/>
    <n v="1843"/>
    <x v="6"/>
    <d v="2015-05-18T00:00:00"/>
    <n v="9537.44"/>
    <n v="-9537.44"/>
    <d v="2015-05-18T00:00:00"/>
    <n v="0"/>
    <s v="Received"/>
    <n v="0"/>
    <x v="0"/>
  </r>
  <r>
    <n v="1056"/>
    <n v="1840"/>
    <x v="10"/>
    <d v="2015-05-22T00:00:00"/>
    <n v="18713.669999999998"/>
    <n v="-18713.669999999998"/>
    <d v="2015-05-22T00:00:00"/>
    <n v="0"/>
    <s v="Received"/>
    <n v="0"/>
    <x v="0"/>
  </r>
  <r>
    <n v="1057"/>
    <n v="1842"/>
    <x v="4"/>
    <d v="2015-05-25T00:00:00"/>
    <n v="7125.23"/>
    <n v="-7125.23"/>
    <d v="2015-05-25T00:00:00"/>
    <n v="0"/>
    <s v="Received"/>
    <n v="0"/>
    <x v="0"/>
  </r>
  <r>
    <n v="1058"/>
    <n v="1839"/>
    <x v="14"/>
    <d v="2015-05-27T00:00:00"/>
    <n v="21258.94"/>
    <n v="-21258.94"/>
    <d v="2015-05-27T00:00:00"/>
    <n v="0"/>
    <s v="Received"/>
    <n v="0"/>
    <x v="0"/>
  </r>
  <r>
    <n v="1059"/>
    <n v="1841"/>
    <x v="3"/>
    <d v="2015-05-27T00:00:00"/>
    <n v="3071.88"/>
    <n v="-3071.88"/>
    <d v="2015-05-27T00:00:00"/>
    <n v="0"/>
    <s v="Received"/>
    <n v="0"/>
    <x v="0"/>
  </r>
  <r>
    <n v="1060"/>
    <n v="1840"/>
    <x v="10"/>
    <d v="2015-05-27T00:00:00"/>
    <n v="18899.93"/>
    <n v="-18899.93"/>
    <d v="2015-05-27T00:00:00"/>
    <n v="0"/>
    <s v="Received"/>
    <n v="0"/>
    <x v="0"/>
  </r>
  <r>
    <n v="1061"/>
    <n v="1838"/>
    <x v="11"/>
    <d v="2015-05-27T00:00:00"/>
    <n v="18766.27"/>
    <n v="-18766.27"/>
    <d v="2015-05-27T00:00:00"/>
    <n v="0"/>
    <s v="Received"/>
    <n v="0"/>
    <x v="0"/>
  </r>
  <r>
    <n v="1062"/>
    <n v="1842"/>
    <x v="4"/>
    <d v="2015-05-29T00:00:00"/>
    <n v="3408.72"/>
    <n v="-3408.72"/>
    <d v="2015-05-29T00:00:00"/>
    <n v="0"/>
    <s v="Received"/>
    <n v="0"/>
    <x v="0"/>
  </r>
  <r>
    <n v="1063"/>
    <n v="1167"/>
    <x v="2"/>
    <d v="2015-05-29T00:00:00"/>
    <n v="5066.88"/>
    <n v="-5066.88"/>
    <d v="2015-05-29T00:00:00"/>
    <n v="0"/>
    <s v="Received"/>
    <n v="0"/>
    <x v="0"/>
  </r>
  <r>
    <n v="1064"/>
    <n v="1843"/>
    <x v="6"/>
    <d v="2015-05-29T00:00:00"/>
    <n v="10341.24"/>
    <n v="-10341.24"/>
    <d v="2015-05-29T00:00:00"/>
    <n v="0"/>
    <s v="Received"/>
    <n v="0"/>
    <x v="0"/>
  </r>
  <r>
    <n v="1065"/>
    <n v="1842"/>
    <x v="4"/>
    <d v="2015-06-02T00:00:00"/>
    <n v="8391.94"/>
    <n v="-8391.94"/>
    <d v="2015-06-02T00:00:00"/>
    <n v="0"/>
    <s v="Received"/>
    <n v="0"/>
    <x v="0"/>
  </r>
  <r>
    <n v="1066"/>
    <n v="1861"/>
    <x v="7"/>
    <d v="2015-06-02T00:00:00"/>
    <n v="7813.39"/>
    <n v="-7813.39"/>
    <d v="2015-06-02T00:00:00"/>
    <n v="0"/>
    <s v="Received"/>
    <n v="0"/>
    <x v="0"/>
  </r>
  <r>
    <n v="1067"/>
    <n v="1861"/>
    <x v="7"/>
    <d v="2015-06-05T00:00:00"/>
    <n v="7896.37"/>
    <n v="-7896.37"/>
    <d v="2015-06-05T00:00:00"/>
    <n v="0"/>
    <s v="Received"/>
    <n v="0"/>
    <x v="0"/>
  </r>
  <r>
    <n v="1068"/>
    <n v="1862"/>
    <x v="12"/>
    <d v="2015-06-08T00:00:00"/>
    <n v="9441.82"/>
    <n v="-9441.82"/>
    <d v="2015-06-08T00:00:00"/>
    <n v="0"/>
    <s v="Received"/>
    <n v="0"/>
    <x v="0"/>
  </r>
  <r>
    <n v="1069"/>
    <n v="1863"/>
    <x v="8"/>
    <d v="2015-06-08T00:00:00"/>
    <n v="7441.67"/>
    <n v="-7441.67"/>
    <d v="2015-06-08T00:00:00"/>
    <n v="0"/>
    <s v="Received"/>
    <n v="0"/>
    <x v="0"/>
  </r>
  <r>
    <n v="1070"/>
    <n v="1864"/>
    <x v="9"/>
    <d v="2015-06-08T00:00:00"/>
    <n v="13940.7"/>
    <n v="-13940.7"/>
    <d v="2015-06-08T00:00:00"/>
    <n v="0"/>
    <s v="Received"/>
    <n v="0"/>
    <x v="0"/>
  </r>
  <r>
    <n v="1071"/>
    <n v="1168"/>
    <x v="1"/>
    <d v="2015-06-11T00:00:00"/>
    <n v="11738.3"/>
    <n v="-11738.3"/>
    <d v="2015-06-11T00:00:00"/>
    <n v="0"/>
    <s v="Received"/>
    <n v="0"/>
    <x v="0"/>
  </r>
  <r>
    <n v="1072"/>
    <n v="1861"/>
    <x v="7"/>
    <d v="2015-06-12T00:00:00"/>
    <n v="7979.7"/>
    <n v="-7979.7"/>
    <d v="2015-06-12T00:00:00"/>
    <n v="0"/>
    <s v="Received"/>
    <n v="0"/>
    <x v="0"/>
  </r>
  <r>
    <n v="1073"/>
    <n v="1842"/>
    <x v="4"/>
    <d v="2015-06-12T00:00:00"/>
    <n v="8551.7999999999993"/>
    <n v="-8551.7999999999993"/>
    <d v="2015-06-12T00:00:00"/>
    <n v="0"/>
    <s v="Received"/>
    <n v="0"/>
    <x v="0"/>
  </r>
  <r>
    <n v="1074"/>
    <n v="1863"/>
    <x v="8"/>
    <d v="2015-06-15T00:00:00"/>
    <n v="7527.8"/>
    <n v="-7527.8"/>
    <d v="2015-06-15T00:00:00"/>
    <n v="0"/>
    <s v="Received"/>
    <n v="0"/>
    <x v="0"/>
  </r>
  <r>
    <n v="1075"/>
    <n v="1862"/>
    <x v="12"/>
    <d v="2015-06-15T00:00:00"/>
    <n v="9537.44"/>
    <n v="-9537.44"/>
    <d v="2015-06-15T00:00:00"/>
    <n v="0"/>
    <s v="Received"/>
    <n v="0"/>
    <x v="0"/>
  </r>
  <r>
    <n v="1076"/>
    <n v="1837"/>
    <x v="13"/>
    <d v="2015-06-19T00:00:00"/>
    <n v="13744.34"/>
    <n v="-13744.34"/>
    <d v="2015-06-19T00:00:00"/>
    <n v="0"/>
    <s v="Received"/>
    <n v="0"/>
    <x v="0"/>
  </r>
  <r>
    <n v="1077"/>
    <n v="1840"/>
    <x v="10"/>
    <d v="2015-06-19T00:00:00"/>
    <n v="22709.74"/>
    <n v="-22709.74"/>
    <d v="2015-06-19T00:00:00"/>
    <n v="0"/>
    <s v="Received"/>
    <n v="0"/>
    <x v="0"/>
  </r>
  <r>
    <n v="1078"/>
    <n v="1842"/>
    <x v="4"/>
    <d v="2015-06-22T00:00:00"/>
    <n v="8632.26"/>
    <n v="-8632.26"/>
    <d v="2015-06-22T00:00:00"/>
    <n v="0"/>
    <s v="Received"/>
    <n v="0"/>
    <x v="0"/>
  </r>
  <r>
    <n v="1079"/>
    <n v="1843"/>
    <x v="6"/>
    <d v="2015-06-22T00:00:00"/>
    <n v="11688.63"/>
    <n v="-11688.63"/>
    <d v="2015-06-22T00:00:00"/>
    <n v="0"/>
    <s v="Received"/>
    <n v="0"/>
    <x v="0"/>
  </r>
  <r>
    <n v="1080"/>
    <n v="1861"/>
    <x v="7"/>
    <d v="2015-06-29T00:00:00"/>
    <n v="8147.34"/>
    <n v="-8147.34"/>
    <d v="2015-06-29T00:00:00"/>
    <n v="0"/>
    <s v="Received"/>
    <n v="0"/>
    <x v="0"/>
  </r>
  <r>
    <n v="1081"/>
    <n v="1843"/>
    <x v="6"/>
    <d v="2015-06-29T00:00:00"/>
    <n v="11805.61"/>
    <n v="-11805.61"/>
    <d v="2015-06-29T00:00:00"/>
    <n v="0"/>
    <s v="Received"/>
    <n v="0"/>
    <x v="0"/>
  </r>
  <r>
    <n v="1082"/>
    <n v="1836"/>
    <x v="0"/>
    <d v="2015-06-29T00:00:00"/>
    <n v="19709.89"/>
    <n v="-19709.89"/>
    <d v="2015-06-29T00:00:00"/>
    <n v="0"/>
    <s v="Received"/>
    <n v="0"/>
    <x v="0"/>
  </r>
  <r>
    <n v="1083"/>
    <n v="1862"/>
    <x v="12"/>
    <d v="2015-06-29T00:00:00"/>
    <n v="9731.16"/>
    <n v="-9731.16"/>
    <d v="2015-06-29T00:00:00"/>
    <n v="0"/>
    <s v="Received"/>
    <n v="0"/>
    <x v="0"/>
  </r>
  <r>
    <n v="1084"/>
    <n v="1167"/>
    <x v="2"/>
    <d v="2015-07-02T00:00:00"/>
    <n v="22114.82"/>
    <n v="-22114.82"/>
    <d v="2015-07-02T00:00:00"/>
    <n v="0"/>
    <s v="Received"/>
    <n v="0"/>
    <x v="0"/>
  </r>
  <r>
    <n v="1085"/>
    <n v="1836"/>
    <x v="0"/>
    <d v="2015-07-02T00:00:00"/>
    <n v="23674.76"/>
    <n v="-23674.76"/>
    <d v="2015-07-02T00:00:00"/>
    <n v="0"/>
    <s v="Received"/>
    <n v="0"/>
    <x v="0"/>
  </r>
  <r>
    <n v="1086"/>
    <n v="1814"/>
    <x v="5"/>
    <d v="2015-07-03T00:00:00"/>
    <n v="12327.94"/>
    <n v="-12327.94"/>
    <d v="2015-07-03T00:00:00"/>
    <n v="0"/>
    <s v="Received"/>
    <n v="0"/>
    <x v="0"/>
  </r>
  <r>
    <n v="1087"/>
    <n v="1840"/>
    <x v="10"/>
    <d v="2015-07-03T00:00:00"/>
    <n v="26463.75"/>
    <n v="-26463.75"/>
    <d v="2015-07-03T00:00:00"/>
    <n v="0"/>
    <s v="Received"/>
    <n v="0"/>
    <x v="0"/>
  </r>
  <r>
    <n v="1088"/>
    <n v="1841"/>
    <x v="3"/>
    <d v="2015-07-03T00:00:00"/>
    <n v="4283.4399999999996"/>
    <n v="-4283.4399999999996"/>
    <d v="2015-07-03T00:00:00"/>
    <n v="0"/>
    <s v="Received"/>
    <n v="0"/>
    <x v="0"/>
  </r>
  <r>
    <n v="1089"/>
    <n v="1843"/>
    <x v="6"/>
    <d v="2015-07-06T00:00:00"/>
    <n v="13625.81"/>
    <n v="-13625.81"/>
    <d v="2015-07-06T00:00:00"/>
    <n v="0"/>
    <s v="Received"/>
    <n v="0"/>
    <x v="0"/>
  </r>
  <r>
    <n v="1090"/>
    <n v="1842"/>
    <x v="4"/>
    <d v="2015-07-06T00:00:00"/>
    <n v="10051.11"/>
    <n v="-10051.11"/>
    <d v="2015-07-06T00:00:00"/>
    <n v="0"/>
    <s v="Received"/>
    <n v="0"/>
    <x v="0"/>
  </r>
  <r>
    <n v="1091"/>
    <n v="1864"/>
    <x v="9"/>
    <d v="2015-07-06T00:00:00"/>
    <n v="16594.740000000002"/>
    <n v="-16594.740000000002"/>
    <d v="2015-07-06T00:00:00"/>
    <n v="0"/>
    <s v="Received"/>
    <n v="0"/>
    <x v="0"/>
  </r>
  <r>
    <n v="1092"/>
    <n v="1863"/>
    <x v="8"/>
    <d v="2015-07-06T00:00:00"/>
    <n v="8902.7199999999993"/>
    <n v="-8902.7199999999993"/>
    <d v="2015-07-06T00:00:00"/>
    <n v="0"/>
    <s v="Received"/>
    <n v="0"/>
    <x v="0"/>
  </r>
  <r>
    <n v="1093"/>
    <n v="1168"/>
    <x v="1"/>
    <d v="2015-07-15T00:00:00"/>
    <n v="7527.8"/>
    <n v="-7527.8"/>
    <d v="2015-07-15T00:00:00"/>
    <n v="0"/>
    <s v="Received"/>
    <n v="0"/>
    <x v="0"/>
  </r>
  <r>
    <n v="1094"/>
    <n v="1862"/>
    <x v="12"/>
    <d v="2015-07-15T00:00:00"/>
    <n v="9537.44"/>
    <n v="-9537.44"/>
    <d v="2015-07-15T00:00:00"/>
    <n v="0"/>
    <s v="Received"/>
    <n v="0"/>
    <x v="0"/>
  </r>
  <r>
    <n v="1095"/>
    <n v="1837"/>
    <x v="13"/>
    <d v="2015-07-17T00:00:00"/>
    <n v="13744.34"/>
    <n v="-13744.34"/>
    <d v="2015-07-17T00:00:00"/>
    <n v="0"/>
    <s v="Received"/>
    <n v="0"/>
    <x v="0"/>
  </r>
  <r>
    <n v="1096"/>
    <n v="1840"/>
    <x v="10"/>
    <d v="2015-07-17T00:00:00"/>
    <n v="22709.74"/>
    <n v="-22709.74"/>
    <d v="2015-07-17T00:00:00"/>
    <n v="0"/>
    <s v="Received"/>
    <n v="0"/>
    <x v="0"/>
  </r>
  <r>
    <n v="1097"/>
    <n v="1863"/>
    <x v="8"/>
    <d v="2015-07-20T00:00:00"/>
    <n v="9105.39"/>
    <n v="-9105.39"/>
    <d v="2015-07-20T00:00:00"/>
    <n v="0"/>
    <s v="Received"/>
    <n v="0"/>
    <x v="0"/>
  </r>
  <r>
    <n v="1098"/>
    <n v="1864"/>
    <x v="9"/>
    <d v="2015-07-20T00:00:00"/>
    <n v="16932.509999999998"/>
    <n v="-16932.509999999998"/>
    <d v="2015-07-20T00:00:00"/>
    <n v="0"/>
    <s v="Received"/>
    <n v="0"/>
    <x v="0"/>
  </r>
  <r>
    <n v="1099"/>
    <n v="1842"/>
    <x v="4"/>
    <d v="2015-07-21T00:00:00"/>
    <n v="8632.26"/>
    <n v="-8632.26"/>
    <d v="2015-07-21T00:00:00"/>
    <n v="0"/>
    <s v="Received"/>
    <n v="0"/>
    <x v="0"/>
  </r>
  <r>
    <n v="1100"/>
    <n v="1843"/>
    <x v="6"/>
    <d v="2015-07-21T00:00:00"/>
    <n v="11688.63"/>
    <n v="-11688.63"/>
    <d v="2015-07-21T00:00:00"/>
    <n v="0"/>
    <s v="Received"/>
    <n v="0"/>
    <x v="0"/>
  </r>
  <r>
    <n v="1101"/>
    <n v="1168"/>
    <x v="1"/>
    <d v="2015-07-21T00:00:00"/>
    <n v="25976.16"/>
    <n v="-25976.16"/>
    <d v="2015-07-21T00:00:00"/>
    <n v="0"/>
    <s v="Received"/>
    <n v="0"/>
    <x v="0"/>
  </r>
  <r>
    <n v="1102"/>
    <n v="1842"/>
    <x v="4"/>
    <d v="2015-07-22T00:00:00"/>
    <n v="8212.9599999999991"/>
    <n v="-8212.9599999999991"/>
    <d v="2015-07-22T00:00:00"/>
    <n v="0"/>
    <s v="Received"/>
    <n v="0"/>
    <x v="0"/>
  </r>
  <r>
    <n v="1103"/>
    <n v="1839"/>
    <x v="14"/>
    <d v="2015-07-22T00:00:00"/>
    <n v="49452.37"/>
    <n v="-49452.37"/>
    <d v="2015-07-22T00:00:00"/>
    <n v="0"/>
    <s v="Received"/>
    <n v="0"/>
    <x v="0"/>
  </r>
  <r>
    <n v="1104"/>
    <n v="1842"/>
    <x v="4"/>
    <d v="2015-07-22T00:00:00"/>
    <n v="23758.22"/>
    <n v="-23758.22"/>
    <d v="2015-07-22T00:00:00"/>
    <n v="0"/>
    <s v="Received"/>
    <n v="0"/>
    <x v="0"/>
  </r>
  <r>
    <n v="1105"/>
    <n v="1814"/>
    <x v="5"/>
    <d v="2015-07-24T00:00:00"/>
    <n v="12687.02"/>
    <n v="-12687.02"/>
    <d v="2015-07-24T00:00:00"/>
    <n v="0"/>
    <s v="Received"/>
    <n v="0"/>
    <x v="0"/>
  </r>
  <r>
    <n v="1106"/>
    <n v="1862"/>
    <x v="12"/>
    <d v="2015-08-03T00:00:00"/>
    <n v="12421.74"/>
    <n v="-12421.74"/>
    <d v="2015-08-03T00:00:00"/>
    <n v="0"/>
    <s v="Received"/>
    <n v="0"/>
    <x v="0"/>
  </r>
  <r>
    <n v="1107"/>
    <n v="1863"/>
    <x v="8"/>
    <d v="2015-08-03T00:00:00"/>
    <n v="9895.25"/>
    <n v="-9895.25"/>
    <d v="2015-08-03T00:00:00"/>
    <n v="0"/>
    <s v="Received"/>
    <n v="0"/>
    <x v="0"/>
  </r>
  <r>
    <n v="1108"/>
    <n v="1864"/>
    <x v="9"/>
    <d v="2015-08-03T00:00:00"/>
    <n v="18357.25"/>
    <n v="-18357.25"/>
    <d v="2015-08-03T00:00:00"/>
    <n v="0"/>
    <s v="Received"/>
    <n v="0"/>
    <x v="0"/>
  </r>
  <r>
    <n v="1109"/>
    <n v="1843"/>
    <x v="6"/>
    <d v="2015-08-06T00:00:00"/>
    <n v="13328.83"/>
    <n v="-13328.83"/>
    <d v="2015-08-06T00:00:00"/>
    <n v="0"/>
    <s v="Received"/>
    <n v="0"/>
    <x v="0"/>
  </r>
  <r>
    <n v="1110"/>
    <n v="1814"/>
    <x v="5"/>
    <d v="2015-08-07T00:00:00"/>
    <n v="13231.73"/>
    <n v="-13231.73"/>
    <d v="2015-08-07T00:00:00"/>
    <n v="0"/>
    <s v="Received"/>
    <n v="0"/>
    <x v="0"/>
  </r>
  <r>
    <n v="1111"/>
    <n v="1842"/>
    <x v="4"/>
    <d v="2015-08-07T00:00:00"/>
    <n v="9608.5400000000009"/>
    <n v="-9608.5400000000009"/>
    <d v="2015-08-07T00:00:00"/>
    <n v="0"/>
    <s v="Received"/>
    <n v="0"/>
    <x v="0"/>
  </r>
  <r>
    <n v="1112"/>
    <n v="1167"/>
    <x v="2"/>
    <d v="2015-08-07T00:00:00"/>
    <n v="11152.68"/>
    <n v="-11152.68"/>
    <d v="2015-08-07T00:00:00"/>
    <n v="0"/>
    <s v="Received"/>
    <n v="0"/>
    <x v="0"/>
  </r>
  <r>
    <n v="1113"/>
    <n v="1843"/>
    <x v="6"/>
    <d v="2015-08-07T00:00:00"/>
    <n v="8723.65"/>
    <n v="-8723.65"/>
    <d v="2015-08-07T00:00:00"/>
    <n v="0"/>
    <s v="Received"/>
    <n v="0"/>
    <x v="0"/>
  </r>
  <r>
    <n v="1114"/>
    <n v="1841"/>
    <x v="3"/>
    <d v="2015-08-10T00:00:00"/>
    <n v="4757.8599999999997"/>
    <n v="-4757.8599999999997"/>
    <d v="2015-08-10T00:00:00"/>
    <n v="0"/>
    <s v="Received"/>
    <n v="0"/>
    <x v="0"/>
  </r>
  <r>
    <n v="1115"/>
    <n v="1861"/>
    <x v="7"/>
    <d v="2015-08-10T00:00:00"/>
    <n v="10516.6"/>
    <n v="-10516.6"/>
    <d v="2015-08-10T00:00:00"/>
    <n v="0"/>
    <s v="Received"/>
    <n v="0"/>
    <x v="0"/>
  </r>
  <r>
    <n v="1116"/>
    <n v="1843"/>
    <x v="6"/>
    <d v="2015-08-10T00:00:00"/>
    <n v="15195.8"/>
    <n v="-15195.8"/>
    <d v="2015-08-10T00:00:00"/>
    <n v="0"/>
    <s v="Received"/>
    <n v="0"/>
    <x v="0"/>
  </r>
  <r>
    <n v="1117"/>
    <n v="1836"/>
    <x v="0"/>
    <d v="2015-08-10T00:00:00"/>
    <n v="19040"/>
    <n v="-19040"/>
    <d v="2015-08-10T00:00:00"/>
    <n v="0"/>
    <s v="Received"/>
    <n v="0"/>
    <x v="0"/>
  </r>
  <r>
    <n v="1118"/>
    <n v="1841"/>
    <x v="3"/>
    <d v="2015-08-10T00:00:00"/>
    <n v="2825.06"/>
    <n v="-2825.06"/>
    <d v="2015-08-10T00:00:00"/>
    <n v="0"/>
    <s v="Received"/>
    <n v="0"/>
    <x v="0"/>
  </r>
  <r>
    <n v="1119"/>
    <n v="1842"/>
    <x v="4"/>
    <d v="2015-08-18T00:00:00"/>
    <n v="13513.05"/>
    <n v="-13513.05"/>
    <d v="2015-08-18T00:00:00"/>
    <n v="0"/>
    <s v="Received"/>
    <n v="0"/>
    <x v="0"/>
  </r>
  <r>
    <n v="1120"/>
    <n v="1843"/>
    <x v="6"/>
    <d v="2015-08-20T00:00:00"/>
    <n v="6771.1"/>
    <n v="-6771.1"/>
    <d v="2015-08-20T00:00:00"/>
    <n v="0"/>
    <s v="Received"/>
    <n v="0"/>
    <x v="0"/>
  </r>
  <r>
    <n v="1121"/>
    <n v="1168"/>
    <x v="1"/>
    <d v="2015-08-20T00:00:00"/>
    <n v="10771.88"/>
    <n v="-10771.88"/>
    <d v="2015-08-20T00:00:00"/>
    <n v="0"/>
    <s v="Received"/>
    <n v="0"/>
    <x v="0"/>
  </r>
  <r>
    <n v="1122"/>
    <n v="1838"/>
    <x v="11"/>
    <d v="2015-08-20T00:00:00"/>
    <n v="13231.73"/>
    <n v="-13231.73"/>
    <d v="2015-08-20T00:00:00"/>
    <n v="0"/>
    <s v="Received"/>
    <n v="0"/>
    <x v="0"/>
  </r>
  <r>
    <n v="1123"/>
    <n v="1843"/>
    <x v="6"/>
    <d v="2015-08-20T00:00:00"/>
    <n v="9608.5400000000009"/>
    <n v="-9608.5400000000009"/>
    <d v="2015-08-20T00:00:00"/>
    <n v="0"/>
    <s v="Received"/>
    <n v="0"/>
    <x v="0"/>
  </r>
  <r>
    <n v="1124"/>
    <n v="1836"/>
    <x v="0"/>
    <d v="2015-08-26T00:00:00"/>
    <n v="10771.88"/>
    <n v="-10771.88"/>
    <d v="2015-08-26T00:00:00"/>
    <n v="0"/>
    <s v="Received"/>
    <n v="0"/>
    <x v="0"/>
  </r>
  <r>
    <n v="1125"/>
    <n v="1839"/>
    <x v="14"/>
    <d v="2015-08-26T00:00:00"/>
    <n v="13231.73"/>
    <n v="-13231.73"/>
    <d v="2015-08-26T00:00:00"/>
    <n v="0"/>
    <s v="Received"/>
    <n v="0"/>
    <x v="0"/>
  </r>
  <r>
    <n v="1126"/>
    <n v="1864"/>
    <x v="9"/>
    <d v="2015-08-31T00:00:00"/>
    <n v="18917.599999999999"/>
    <n v="-18917.599999999999"/>
    <d v="2015-08-31T00:00:00"/>
    <n v="0"/>
    <s v="Received"/>
    <n v="0"/>
    <x v="0"/>
  </r>
  <r>
    <n v="1127"/>
    <n v="1862"/>
    <x v="12"/>
    <d v="2015-08-31T00:00:00"/>
    <n v="12798.02"/>
    <n v="-12798.02"/>
    <d v="2015-08-31T00:00:00"/>
    <n v="0"/>
    <s v="Received"/>
    <n v="0"/>
    <x v="0"/>
  </r>
  <r>
    <n v="1128"/>
    <n v="1814"/>
    <x v="5"/>
    <d v="2015-08-31T00:00:00"/>
    <n v="14034.27"/>
    <n v="-14034.27"/>
    <d v="2015-08-31T00:00:00"/>
    <n v="0"/>
    <s v="Received"/>
    <n v="0"/>
    <x v="0"/>
  </r>
  <r>
    <n v="1129"/>
    <n v="1837"/>
    <x v="13"/>
    <d v="2015-08-31T00:00:00"/>
    <n v="18241.810000000001"/>
    <n v="-18241.810000000001"/>
    <d v="2015-08-31T00:00:00"/>
    <n v="0"/>
    <s v="Received"/>
    <n v="0"/>
    <x v="0"/>
  </r>
  <r>
    <n v="1130"/>
    <n v="1861"/>
    <x v="7"/>
    <d v="2015-09-07T00:00:00"/>
    <n v="12419.54"/>
    <n v="-12419.54"/>
    <d v="2015-09-07T00:00:00"/>
    <n v="0"/>
    <s v="Received"/>
    <n v="0"/>
    <x v="0"/>
  </r>
  <r>
    <n v="1131"/>
    <n v="1843"/>
    <x v="6"/>
    <d v="2015-09-07T00:00:00"/>
    <n v="17941.919999999998"/>
    <n v="-17941.919999999998"/>
    <d v="2015-09-07T00:00:00"/>
    <n v="0"/>
    <s v="Received"/>
    <n v="0"/>
    <x v="0"/>
  </r>
  <r>
    <n v="1132"/>
    <n v="1842"/>
    <x v="4"/>
    <d v="2015-09-07T00:00:00"/>
    <n v="14103.74"/>
    <n v="0"/>
    <s v=""/>
    <n v="14103.74"/>
    <n v="115"/>
    <n v="1"/>
    <x v="1"/>
  </r>
  <r>
    <n v="1133"/>
    <n v="1840"/>
    <x v="10"/>
    <d v="2015-09-10T00:00:00"/>
    <n v="29830.01"/>
    <n v="-29830.01"/>
    <d v="2015-09-10T00:00:00"/>
    <n v="0"/>
    <s v="Received"/>
    <n v="0"/>
    <x v="0"/>
  </r>
  <r>
    <n v="1134"/>
    <n v="1843"/>
    <x v="6"/>
    <d v="2015-09-10T00:00:00"/>
    <n v="7155"/>
    <n v="-7155"/>
    <d v="2015-09-10T00:00:00"/>
    <n v="0"/>
    <s v="Received"/>
    <n v="0"/>
    <x v="0"/>
  </r>
  <r>
    <n v="1135"/>
    <n v="1168"/>
    <x v="1"/>
    <d v="2015-09-11T00:00:00"/>
    <n v="18400.580000000002"/>
    <n v="-18400.580000000002"/>
    <d v="2015-09-11T00:00:00"/>
    <n v="0"/>
    <s v="Received"/>
    <n v="0"/>
    <x v="0"/>
  </r>
  <r>
    <n v="1136"/>
    <n v="1841"/>
    <x v="3"/>
    <d v="2015-09-11T00:00:00"/>
    <n v="11184.75"/>
    <n v="-11184.75"/>
    <d v="2015-09-11T00:00:00"/>
    <n v="0"/>
    <s v="Received"/>
    <n v="0"/>
    <x v="0"/>
  </r>
  <r>
    <n v="1137"/>
    <n v="1862"/>
    <x v="12"/>
    <d v="2015-09-11T00:00:00"/>
    <n v="14955.44"/>
    <n v="-14955.44"/>
    <d v="2015-09-11T00:00:00"/>
    <n v="0"/>
    <s v="Received"/>
    <n v="0"/>
    <x v="0"/>
  </r>
  <r>
    <n v="1138"/>
    <n v="1838"/>
    <x v="11"/>
    <d v="2015-09-11T00:00:00"/>
    <n v="1674"/>
    <n v="-1674"/>
    <d v="2015-09-11T00:00:00"/>
    <n v="0"/>
    <s v="Received"/>
    <n v="0"/>
    <x v="0"/>
  </r>
  <r>
    <n v="1139"/>
    <n v="1168"/>
    <x v="1"/>
    <d v="2015-09-17T00:00:00"/>
    <n v="18479.099999999999"/>
    <n v="-18479.099999999999"/>
    <d v="2015-09-17T00:00:00"/>
    <n v="0"/>
    <s v="Received"/>
    <n v="0"/>
    <x v="0"/>
  </r>
  <r>
    <n v="1140"/>
    <n v="1839"/>
    <x v="14"/>
    <d v="2015-09-22T00:00:00"/>
    <n v="843.75"/>
    <n v="-843.75"/>
    <d v="2015-09-22T00:00:00"/>
    <n v="0"/>
    <s v="Received"/>
    <n v="0"/>
    <x v="0"/>
  </r>
  <r>
    <n v="1141"/>
    <n v="1836"/>
    <x v="0"/>
    <d v="2015-09-22T00:00:00"/>
    <n v="9101.7000000000007"/>
    <n v="-9101.7000000000007"/>
    <d v="2015-09-22T00:00:00"/>
    <n v="0"/>
    <s v="Received"/>
    <n v="0"/>
    <x v="0"/>
  </r>
  <r>
    <n v="1142"/>
    <n v="1167"/>
    <x v="2"/>
    <d v="2015-09-23T00:00:00"/>
    <n v="15329.93"/>
    <n v="-15329.93"/>
    <d v="2015-09-23T00:00:00"/>
    <n v="0"/>
    <s v="Received"/>
    <n v="0"/>
    <x v="0"/>
  </r>
  <r>
    <n v="1143"/>
    <n v="1168"/>
    <x v="1"/>
    <d v="2015-09-24T00:00:00"/>
    <n v="7155"/>
    <n v="-7155"/>
    <d v="2015-09-24T00:00:00"/>
    <n v="0"/>
    <s v="Received"/>
    <n v="0"/>
    <x v="0"/>
  </r>
  <r>
    <n v="1144"/>
    <n v="1837"/>
    <x v="13"/>
    <d v="2015-09-25T00:00:00"/>
    <n v="12220.2"/>
    <n v="-12220.2"/>
    <d v="2015-09-25T00:00:00"/>
    <n v="0"/>
    <s v="Received"/>
    <n v="0"/>
    <x v="0"/>
  </r>
  <r>
    <n v="1145"/>
    <n v="1861"/>
    <x v="7"/>
    <d v="2015-09-28T00:00:00"/>
    <n v="9402.08"/>
    <n v="-9402.08"/>
    <d v="2015-09-28T00:00:00"/>
    <n v="0"/>
    <s v="Received"/>
    <n v="0"/>
    <x v="0"/>
  </r>
  <r>
    <n v="1146"/>
    <n v="1814"/>
    <x v="5"/>
    <d v="2015-09-28T00:00:00"/>
    <n v="9175.14"/>
    <n v="-9175.14"/>
    <d v="2015-09-28T00:00:00"/>
    <n v="0"/>
    <s v="Received"/>
    <n v="0"/>
    <x v="0"/>
  </r>
  <r>
    <n v="1147"/>
    <n v="1168"/>
    <x v="1"/>
    <d v="2015-09-30T00:00:00"/>
    <n v="9416.25"/>
    <n v="-9416.25"/>
    <d v="2015-09-30T00:00:00"/>
    <n v="0"/>
    <s v="Received"/>
    <n v="0"/>
    <x v="0"/>
  </r>
  <r>
    <n v="1148"/>
    <n v="1840"/>
    <x v="10"/>
    <d v="2015-09-30T00:00:00"/>
    <n v="19137.740000000002"/>
    <n v="-19137.740000000002"/>
    <d v="2015-09-30T00:00:00"/>
    <n v="0"/>
    <s v="Received"/>
    <n v="0"/>
    <x v="0"/>
  </r>
  <r>
    <n v="1149"/>
    <n v="1168"/>
    <x v="1"/>
    <d v="2015-10-01T00:00:00"/>
    <n v="7681.5"/>
    <n v="-7681.5"/>
    <d v="2015-10-01T00:00:00"/>
    <n v="0"/>
    <s v="Received"/>
    <n v="0"/>
    <x v="0"/>
  </r>
  <r>
    <n v="1150"/>
    <n v="1837"/>
    <x v="13"/>
    <d v="2015-10-02T00:00:00"/>
    <n v="14966.69"/>
    <n v="-14966.69"/>
    <d v="2015-10-02T00:00:00"/>
    <n v="0"/>
    <s v="Received"/>
    <n v="0"/>
    <x v="0"/>
  </r>
  <r>
    <n v="1151"/>
    <n v="1814"/>
    <x v="5"/>
    <d v="2015-10-02T00:00:00"/>
    <n v="9684.8700000000008"/>
    <n v="-9684.8700000000008"/>
    <d v="2015-10-02T00:00:00"/>
    <n v="0"/>
    <s v="Received"/>
    <n v="0"/>
    <x v="0"/>
  </r>
  <r>
    <n v="1152"/>
    <n v="1863"/>
    <x v="8"/>
    <d v="2015-10-05T00:00:00"/>
    <n v="13052.49"/>
    <n v="-13052.49"/>
    <d v="2015-10-05T00:00:00"/>
    <n v="0"/>
    <s v="Received"/>
    <n v="0"/>
    <x v="0"/>
  </r>
  <r>
    <n v="1153"/>
    <n v="1837"/>
    <x v="13"/>
    <d v="2015-10-06T00:00:00"/>
    <n v="16287.75"/>
    <n v="-16287.75"/>
    <d v="2015-10-06T00:00:00"/>
    <n v="0"/>
    <s v="Received"/>
    <n v="0"/>
    <x v="0"/>
  </r>
  <r>
    <n v="1154"/>
    <n v="1167"/>
    <x v="2"/>
    <d v="2015-10-06T00:00:00"/>
    <n v="28032.6"/>
    <n v="-28032.6"/>
    <d v="2015-10-06T00:00:00"/>
    <n v="0"/>
    <s v="Received"/>
    <n v="0"/>
    <x v="0"/>
  </r>
  <r>
    <n v="1155"/>
    <n v="1168"/>
    <x v="1"/>
    <d v="2015-10-08T00:00:00"/>
    <n v="19505.72"/>
    <n v="-19505.72"/>
    <d v="2015-10-08T00:00:00"/>
    <n v="0"/>
    <s v="Received"/>
    <n v="0"/>
    <x v="0"/>
  </r>
  <r>
    <n v="1156"/>
    <n v="1863"/>
    <x v="8"/>
    <d v="2015-10-15T00:00:00"/>
    <n v="13052.49"/>
    <n v="-13052.49"/>
    <d v="2015-10-15T00:00:00"/>
    <n v="0"/>
    <s v="Received"/>
    <n v="0"/>
    <x v="0"/>
  </r>
  <r>
    <n v="1157"/>
    <n v="1862"/>
    <x v="12"/>
    <d v="2015-10-15T00:00:00"/>
    <n v="17234.59"/>
    <n v="-17234.59"/>
    <d v="2015-10-15T00:00:00"/>
    <n v="0"/>
    <s v="Received"/>
    <n v="0"/>
    <x v="0"/>
  </r>
  <r>
    <n v="1158"/>
    <n v="1842"/>
    <x v="4"/>
    <d v="2015-10-15T00:00:00"/>
    <n v="11061.21"/>
    <n v="0"/>
    <s v=""/>
    <n v="11061.21"/>
    <n v="77"/>
    <n v="1"/>
    <x v="2"/>
  </r>
  <r>
    <n v="1159"/>
    <n v="1843"/>
    <x v="6"/>
    <d v="2015-10-15T00:00:00"/>
    <n v="13742.2"/>
    <n v="0"/>
    <s v=""/>
    <n v="13742.2"/>
    <n v="77"/>
    <n v="1"/>
    <x v="2"/>
  </r>
  <r>
    <n v="1160"/>
    <n v="1837"/>
    <x v="13"/>
    <d v="2015-10-16T00:00:00"/>
    <n v="14966.69"/>
    <n v="-14966.69"/>
    <d v="2015-10-16T00:00:00"/>
    <n v="0"/>
    <s v="Received"/>
    <n v="0"/>
    <x v="0"/>
  </r>
  <r>
    <n v="1161"/>
    <n v="1862"/>
    <x v="12"/>
    <d v="2015-10-19T00:00:00"/>
    <n v="17234.59"/>
    <n v="-17234.59"/>
    <d v="2015-10-19T00:00:00"/>
    <n v="0"/>
    <s v="Received"/>
    <n v="0"/>
    <x v="0"/>
  </r>
  <r>
    <n v="1162"/>
    <n v="1863"/>
    <x v="8"/>
    <d v="2015-10-19T00:00:00"/>
    <n v="13052.49"/>
    <n v="-13052.49"/>
    <d v="2015-10-19T00:00:00"/>
    <n v="0"/>
    <s v="Received"/>
    <n v="0"/>
    <x v="0"/>
  </r>
  <r>
    <n v="1163"/>
    <n v="1836"/>
    <x v="0"/>
    <d v="2015-10-20T00:00:00"/>
    <n v="1852.5"/>
    <n v="-1852.5"/>
    <d v="2015-10-20T00:00:00"/>
    <n v="0"/>
    <s v="Received"/>
    <n v="0"/>
    <x v="0"/>
  </r>
  <r>
    <n v="1164"/>
    <n v="1843"/>
    <x v="6"/>
    <d v="2015-10-21T00:00:00"/>
    <n v="23127.75"/>
    <n v="-23127.75"/>
    <d v="2015-10-21T00:00:00"/>
    <n v="0"/>
    <s v="Received"/>
    <n v="0"/>
    <x v="0"/>
  </r>
  <r>
    <n v="1165"/>
    <n v="1861"/>
    <x v="7"/>
    <d v="2015-10-23T00:00:00"/>
    <n v="9924.41"/>
    <n v="-9924.41"/>
    <d v="2015-10-23T00:00:00"/>
    <n v="0"/>
    <s v="Received"/>
    <n v="0"/>
    <x v="0"/>
  </r>
  <r>
    <n v="1166"/>
    <n v="1863"/>
    <x v="8"/>
    <d v="2015-10-26T00:00:00"/>
    <n v="13052.49"/>
    <n v="-13052.49"/>
    <d v="2015-10-26T00:00:00"/>
    <n v="0"/>
    <s v="Received"/>
    <n v="0"/>
    <x v="0"/>
  </r>
  <r>
    <n v="1167"/>
    <n v="1864"/>
    <x v="9"/>
    <d v="2015-10-26T00:00:00"/>
    <n v="20636.349999999999"/>
    <n v="-20636.349999999999"/>
    <d v="2015-10-26T00:00:00"/>
    <n v="0"/>
    <s v="Received"/>
    <n v="0"/>
    <x v="0"/>
  </r>
  <r>
    <n v="1168"/>
    <n v="1838"/>
    <x v="11"/>
    <d v="2015-10-28T00:00:00"/>
    <n v="788.03"/>
    <n v="0"/>
    <s v=""/>
    <n v="788.03"/>
    <n v="64"/>
    <n v="1"/>
    <x v="2"/>
  </r>
  <r>
    <n v="1169"/>
    <n v="1836"/>
    <x v="0"/>
    <d v="2015-10-28T00:00:00"/>
    <n v="14658.98"/>
    <n v="0"/>
    <s v=""/>
    <n v="14658.98"/>
    <n v="64"/>
    <n v="1"/>
    <x v="2"/>
  </r>
  <r>
    <n v="1170"/>
    <n v="1842"/>
    <x v="4"/>
    <d v="2015-10-28T00:00:00"/>
    <n v="19381.14"/>
    <n v="-19381.14"/>
    <d v="2015-10-28T00:00:00"/>
    <n v="0"/>
    <s v="Received"/>
    <n v="0"/>
    <x v="0"/>
  </r>
  <r>
    <n v="1171"/>
    <n v="1864"/>
    <x v="9"/>
    <d v="2015-10-28T00:00:00"/>
    <n v="21275.25"/>
    <n v="0"/>
    <s v=""/>
    <n v="21275.25"/>
    <n v="64"/>
    <n v="1"/>
    <x v="2"/>
  </r>
  <r>
    <n v="1172"/>
    <n v="1839"/>
    <x v="14"/>
    <d v="2015-10-29T00:00:00"/>
    <n v="912"/>
    <n v="0"/>
    <s v=""/>
    <n v="912"/>
    <n v="63"/>
    <n v="1"/>
    <x v="2"/>
  </r>
  <r>
    <n v="1173"/>
    <n v="1837"/>
    <x v="13"/>
    <d v="2015-11-04T00:00:00"/>
    <n v="12287.05"/>
    <n v="-12287.05"/>
    <d v="2015-11-04T00:00:00"/>
    <n v="0"/>
    <s v="Received"/>
    <n v="0"/>
    <x v="0"/>
  </r>
  <r>
    <n v="1174"/>
    <n v="1168"/>
    <x v="1"/>
    <d v="2015-11-05T00:00:00"/>
    <n v="20019.02"/>
    <n v="-20019.02"/>
    <d v="2015-11-05T00:00:00"/>
    <n v="0"/>
    <s v="Received"/>
    <n v="0"/>
    <x v="0"/>
  </r>
  <r>
    <n v="1175"/>
    <n v="1838"/>
    <x v="11"/>
    <d v="2015-11-05T00:00:00"/>
    <n v="8321.6299999999992"/>
    <n v="-8321.6299999999992"/>
    <d v="2015-11-05T00:00:00"/>
    <n v="0"/>
    <s v="Received"/>
    <n v="0"/>
    <x v="0"/>
  </r>
  <r>
    <n v="1176"/>
    <n v="1840"/>
    <x v="10"/>
    <d v="2015-11-05T00:00:00"/>
    <n v="1164.1500000000001"/>
    <n v="0"/>
    <s v=""/>
    <n v="1164.1500000000001"/>
    <n v="56"/>
    <n v="1"/>
    <x v="3"/>
  </r>
  <r>
    <n v="1177"/>
    <n v="1842"/>
    <x v="4"/>
    <d v="2015-11-05T00:00:00"/>
    <n v="13454.51"/>
    <n v="0"/>
    <s v=""/>
    <n v="13454.51"/>
    <n v="56"/>
    <n v="1"/>
    <x v="3"/>
  </r>
  <r>
    <n v="1178"/>
    <n v="1861"/>
    <x v="7"/>
    <d v="2015-11-05T00:00:00"/>
    <n v="20019.02"/>
    <n v="0"/>
    <s v=""/>
    <n v="20019.02"/>
    <n v="56"/>
    <n v="1"/>
    <x v="3"/>
  </r>
  <r>
    <n v="1179"/>
    <n v="1814"/>
    <x v="5"/>
    <d v="2015-11-06T00:00:00"/>
    <n v="9939.74"/>
    <n v="0"/>
    <s v=""/>
    <n v="9939.74"/>
    <n v="55"/>
    <n v="1"/>
    <x v="3"/>
  </r>
  <r>
    <n v="1180"/>
    <n v="1837"/>
    <x v="13"/>
    <d v="2015-11-06T00:00:00"/>
    <n v="15360.55"/>
    <n v="-15360.55"/>
    <d v="2015-11-06T00:00:00"/>
    <n v="0"/>
    <s v="Received"/>
    <n v="0"/>
    <x v="0"/>
  </r>
  <r>
    <n v="1181"/>
    <n v="1839"/>
    <x v="14"/>
    <d v="2015-11-06T00:00:00"/>
    <n v="9939.74"/>
    <n v="-9939.74"/>
    <d v="2015-11-06T00:00:00"/>
    <n v="0"/>
    <s v="Received"/>
    <n v="0"/>
    <x v="0"/>
  </r>
  <r>
    <n v="1182"/>
    <n v="1863"/>
    <x v="8"/>
    <d v="2015-11-09T00:00:00"/>
    <n v="13395.98"/>
    <n v="-13395.98"/>
    <d v="2015-11-09T00:00:00"/>
    <n v="0"/>
    <s v="Received"/>
    <n v="0"/>
    <x v="0"/>
  </r>
  <r>
    <n v="1183"/>
    <n v="1168"/>
    <x v="1"/>
    <d v="2015-11-10T00:00:00"/>
    <n v="14816.13"/>
    <n v="0"/>
    <s v=""/>
    <n v="14816.13"/>
    <n v="51"/>
    <n v="1"/>
    <x v="3"/>
  </r>
  <r>
    <n v="1184"/>
    <n v="1838"/>
    <x v="11"/>
    <d v="2015-11-10T00:00:00"/>
    <n v="17765.95"/>
    <n v="-17765.95"/>
    <d v="2015-11-10T00:00:00"/>
    <n v="0"/>
    <s v="Received"/>
    <n v="0"/>
    <x v="0"/>
  </r>
  <r>
    <n v="1185"/>
    <n v="1167"/>
    <x v="2"/>
    <d v="2015-11-11T00:00:00"/>
    <n v="21835.13"/>
    <n v="0"/>
    <s v=""/>
    <n v="21835.13"/>
    <n v="50"/>
    <n v="1"/>
    <x v="3"/>
  </r>
  <r>
    <n v="1186"/>
    <n v="1839"/>
    <x v="14"/>
    <d v="2015-11-11T00:00:00"/>
    <n v="12116.81"/>
    <n v="0"/>
    <s v=""/>
    <n v="12116.81"/>
    <n v="50"/>
    <n v="1"/>
    <x v="3"/>
  </r>
  <r>
    <n v="1187"/>
    <n v="1840"/>
    <x v="10"/>
    <d v="2015-11-12T00:00:00"/>
    <n v="5250.38"/>
    <n v="-5250.38"/>
    <d v="2015-11-12T00:00:00"/>
    <n v="0"/>
    <s v="Received"/>
    <n v="0"/>
    <x v="0"/>
  </r>
  <r>
    <n v="1188"/>
    <n v="1838"/>
    <x v="11"/>
    <d v="2015-11-12T00:00:00"/>
    <n v="15445.09"/>
    <n v="0"/>
    <s v=""/>
    <n v="15445.09"/>
    <n v="49"/>
    <n v="1"/>
    <x v="3"/>
  </r>
  <r>
    <n v="1189"/>
    <n v="1842"/>
    <x v="4"/>
    <d v="2015-11-13T00:00:00"/>
    <n v="10724.51"/>
    <n v="0"/>
    <s v=""/>
    <n v="10724.51"/>
    <n v="48"/>
    <n v="1"/>
    <x v="3"/>
  </r>
  <r>
    <n v="1190"/>
    <n v="1836"/>
    <x v="0"/>
    <d v="2015-11-13T00:00:00"/>
    <n v="13669.99"/>
    <n v="-13669.99"/>
    <d v="2015-11-13T00:00:00"/>
    <n v="0"/>
    <s v="Received"/>
    <n v="0"/>
    <x v="0"/>
  </r>
  <r>
    <n v="1191"/>
    <n v="1840"/>
    <x v="10"/>
    <d v="2015-11-16T00:00:00"/>
    <n v="18141.759999999998"/>
    <n v="0"/>
    <s v=""/>
    <n v="18141.759999999998"/>
    <n v="45"/>
    <n v="1"/>
    <x v="3"/>
  </r>
  <r>
    <n v="1192"/>
    <n v="1837"/>
    <x v="13"/>
    <d v="2015-11-17T00:00:00"/>
    <n v="14964.64"/>
    <n v="-14964.64"/>
    <d v="2015-11-17T00:00:00"/>
    <n v="0"/>
    <s v="Received"/>
    <n v="0"/>
    <x v="0"/>
  </r>
  <r>
    <n v="1193"/>
    <n v="1167"/>
    <x v="2"/>
    <d v="2015-11-17T00:00:00"/>
    <n v="11889.85"/>
    <n v="0"/>
    <s v=""/>
    <n v="11889.85"/>
    <n v="44"/>
    <n v="1"/>
    <x v="3"/>
  </r>
  <r>
    <n v="1194"/>
    <n v="1839"/>
    <x v="14"/>
    <d v="2015-11-18T00:00:00"/>
    <n v="15195.18"/>
    <n v="0"/>
    <s v=""/>
    <n v="15195.18"/>
    <n v="43"/>
    <n v="1"/>
    <x v="3"/>
  </r>
  <r>
    <n v="1195"/>
    <n v="1168"/>
    <x v="1"/>
    <d v="2015-11-20T00:00:00"/>
    <n v="23462.23"/>
    <n v="0"/>
    <s v=""/>
    <n v="23462.23"/>
    <n v="41"/>
    <n v="1"/>
    <x v="3"/>
  </r>
  <r>
    <n v="1196"/>
    <n v="1842"/>
    <x v="4"/>
    <d v="2015-11-23T00:00:00"/>
    <n v="5740.31"/>
    <n v="-5740.31"/>
    <d v="2015-11-23T00:00:00"/>
    <n v="0"/>
    <s v="Received"/>
    <n v="0"/>
    <x v="0"/>
  </r>
  <r>
    <n v="1197"/>
    <n v="1840"/>
    <x v="10"/>
    <d v="2015-11-25T00:00:00"/>
    <n v="15345.63"/>
    <n v="0"/>
    <s v=""/>
    <n v="15345.63"/>
    <n v="36"/>
    <n v="1"/>
    <x v="3"/>
  </r>
  <r>
    <n v="1198"/>
    <n v="1839"/>
    <x v="14"/>
    <d v="2015-11-30T00:00:00"/>
    <n v="13618.43"/>
    <n v="0"/>
    <s v=""/>
    <n v="13618.43"/>
    <n v="31"/>
    <n v="1"/>
    <x v="3"/>
  </r>
  <r>
    <n v="1199"/>
    <n v="1167"/>
    <x v="2"/>
    <d v="2015-11-30T00:00:00"/>
    <n v="12795.24"/>
    <n v="0"/>
    <s v=""/>
    <n v="12795.24"/>
    <n v="31"/>
    <n v="1"/>
    <x v="3"/>
  </r>
  <r>
    <n v="1200"/>
    <n v="1842"/>
    <x v="4"/>
    <d v="2015-12-01T00:00:00"/>
    <n v="9939.74"/>
    <n v="-9939.74"/>
    <d v="2015-12-01T00:00:00"/>
    <n v="0"/>
    <s v="Received"/>
    <n v="0"/>
    <x v="0"/>
  </r>
  <r>
    <n v="1201"/>
    <n v="1841"/>
    <x v="3"/>
    <d v="2015-12-02T00:00:00"/>
    <n v="11735.3"/>
    <n v="0"/>
    <s v=""/>
    <n v="11735.3"/>
    <n v="29"/>
    <n v="1"/>
    <x v="4"/>
  </r>
  <r>
    <n v="1202"/>
    <n v="1838"/>
    <x v="11"/>
    <d v="2015-12-04T00:00:00"/>
    <n v="14162.74"/>
    <n v="0"/>
    <s v=""/>
    <n v="14162.74"/>
    <n v="27"/>
    <n v="1"/>
    <x v="4"/>
  </r>
  <r>
    <n v="1203"/>
    <n v="1842"/>
    <x v="4"/>
    <d v="2015-12-04T00:00:00"/>
    <n v="17000.53"/>
    <n v="0"/>
    <s v=""/>
    <n v="17000.53"/>
    <n v="27"/>
    <n v="1"/>
    <x v="4"/>
  </r>
  <r>
    <n v="1204"/>
    <n v="1168"/>
    <x v="1"/>
    <d v="2015-12-04T00:00:00"/>
    <n v="13464.67"/>
    <n v="0"/>
    <s v=""/>
    <n v="13464.67"/>
    <n v="27"/>
    <n v="1"/>
    <x v="4"/>
  </r>
  <r>
    <n v="1205"/>
    <n v="1839"/>
    <x v="14"/>
    <d v="2015-12-11T00:00:00"/>
    <n v="14306.15"/>
    <n v="0"/>
    <s v=""/>
    <n v="14306.15"/>
    <n v="20"/>
    <n v="1"/>
    <x v="4"/>
  </r>
  <r>
    <n v="1206"/>
    <n v="1836"/>
    <x v="0"/>
    <d v="2015-12-14T00:00:00"/>
    <n v="13464.67"/>
    <n v="0"/>
    <s v=""/>
    <n v="13464.67"/>
    <n v="17"/>
    <n v="1"/>
    <x v="4"/>
  </r>
  <r>
    <n v="1207"/>
    <n v="1840"/>
    <x v="10"/>
    <d v="2015-12-14T00:00:00"/>
    <n v="17778.84"/>
    <n v="0"/>
    <s v=""/>
    <n v="17778.84"/>
    <n v="17"/>
    <n v="1"/>
    <x v="4"/>
  </r>
  <r>
    <n v="1208"/>
    <n v="1838"/>
    <x v="11"/>
    <d v="2015-12-17T00:00:00"/>
    <n v="6264.99"/>
    <n v="0"/>
    <s v=""/>
    <n v="6264.99"/>
    <n v="14"/>
    <n v="1"/>
    <x v="4"/>
  </r>
  <r>
    <n v="1209"/>
    <n v="1837"/>
    <x v="13"/>
    <d v="2015-12-17T00:00:00"/>
    <n v="12786.27"/>
    <n v="0"/>
    <s v=""/>
    <n v="12786.27"/>
    <n v="14"/>
    <n v="1"/>
    <x v="4"/>
  </r>
  <r>
    <n v="1210"/>
    <n v="1814"/>
    <x v="5"/>
    <d v="2015-12-18T00:00:00"/>
    <n v="9542.4"/>
    <n v="0"/>
    <s v=""/>
    <n v="9542.4"/>
    <n v="13"/>
    <n v="1"/>
    <x v="4"/>
  </r>
  <r>
    <n v="1211"/>
    <n v="1841"/>
    <x v="3"/>
    <d v="2015-12-18T00:00:00"/>
    <n v="11561.4"/>
    <n v="0"/>
    <s v=""/>
    <n v="11561.4"/>
    <n v="13"/>
    <n v="1"/>
    <x v="4"/>
  </r>
  <r>
    <n v="1212"/>
    <n v="1861"/>
    <x v="7"/>
    <d v="2015-12-21T00:00:00"/>
    <n v="9615.9599999999991"/>
    <n v="0"/>
    <s v=""/>
    <n v="9615.9599999999991"/>
    <n v="10"/>
    <n v="1"/>
    <x v="4"/>
  </r>
  <r>
    <n v="1213"/>
    <n v="1863"/>
    <x v="8"/>
    <d v="2015-12-21T00:00:00"/>
    <n v="12786.27"/>
    <n v="0"/>
    <s v=""/>
    <n v="12786.27"/>
    <n v="10"/>
    <n v="1"/>
    <x v="4"/>
  </r>
  <r>
    <n v="1214"/>
    <n v="1842"/>
    <x v="4"/>
    <d v="2015-12-21T00:00:00"/>
    <n v="17328.8"/>
    <n v="-17328.8"/>
    <d v="2015-12-21T00:00:00"/>
    <n v="0"/>
    <s v="Received"/>
    <n v="0"/>
    <x v="0"/>
  </r>
  <r>
    <n v="1215"/>
    <n v="1838"/>
    <x v="11"/>
    <d v="2015-12-21T00:00:00"/>
    <n v="12786.27"/>
    <n v="0"/>
    <s v=""/>
    <n v="12786.27"/>
    <n v="10"/>
    <n v="1"/>
    <x v="4"/>
  </r>
  <r>
    <n v="1216"/>
    <n v="1843"/>
    <x v="6"/>
    <d v="2015-12-22T00:00:00"/>
    <n v="11039.7"/>
    <n v="0"/>
    <s v=""/>
    <n v="11039.7"/>
    <n v="9"/>
    <n v="1"/>
    <x v="4"/>
  </r>
  <r>
    <n v="1217"/>
    <n v="1838"/>
    <x v="11"/>
    <d v="2015-12-23T00:00:00"/>
    <n v="830.84"/>
    <n v="0"/>
    <s v=""/>
    <n v="830.84"/>
    <n v="8"/>
    <n v="1"/>
    <x v="4"/>
  </r>
  <r>
    <n v="1218"/>
    <n v="1836"/>
    <x v="0"/>
    <d v="2015-12-23T00:00:00"/>
    <n v="23293.06"/>
    <n v="0"/>
    <s v=""/>
    <n v="23293.06"/>
    <n v="8"/>
    <n v="1"/>
    <x v="4"/>
  </r>
  <r>
    <n v="1219"/>
    <n v="1843"/>
    <x v="6"/>
    <d v="2015-12-23T00:00:00"/>
    <n v="16029.2"/>
    <n v="0"/>
    <s v=""/>
    <n v="16029.2"/>
    <n v="8"/>
    <n v="1"/>
    <x v="4"/>
  </r>
  <r>
    <n v="1220"/>
    <n v="1842"/>
    <x v="4"/>
    <d v="2015-12-23T00:00:00"/>
    <n v="20819.88"/>
    <n v="0"/>
    <s v=""/>
    <n v="20819.88"/>
    <n v="8"/>
    <n v="1"/>
    <x v="4"/>
  </r>
  <r>
    <n v="1221"/>
    <n v="1843"/>
    <x v="6"/>
    <d v="2015-12-23T00:00:00"/>
    <n v="9990.7099999999991"/>
    <n v="0"/>
    <s v=""/>
    <n v="9990.7099999999991"/>
    <n v="8"/>
    <n v="1"/>
    <x v="4"/>
  </r>
  <r>
    <n v="1222"/>
    <n v="1837"/>
    <x v="13"/>
    <d v="2015-12-23T00:00:00"/>
    <n v="830.84"/>
    <n v="0"/>
    <s v=""/>
    <n v="830.84"/>
    <n v="8"/>
    <n v="1"/>
    <x v="4"/>
  </r>
  <r>
    <n v="1223"/>
    <n v="1842"/>
    <x v="4"/>
    <d v="2015-12-24T00:00:00"/>
    <n v="11410.51"/>
    <n v="0"/>
    <s v=""/>
    <n v="11410.51"/>
    <n v="7"/>
    <n v="1"/>
    <x v="4"/>
  </r>
  <r>
    <n v="1224"/>
    <n v="1814"/>
    <x v="5"/>
    <d v="2015-12-24T00:00:00"/>
    <n v="14176.16"/>
    <n v="0"/>
    <s v=""/>
    <n v="14176.16"/>
    <n v="7"/>
    <n v="1"/>
    <x v="4"/>
  </r>
  <r>
    <n v="1225"/>
    <n v="1843"/>
    <x v="6"/>
    <d v="2015-12-28T00:00:00"/>
    <n v="18904.57"/>
    <n v="0"/>
    <s v=""/>
    <n v="18904.57"/>
    <n v="3"/>
    <n v="1"/>
    <x v="4"/>
  </r>
  <r>
    <n v="1226"/>
    <n v="1842"/>
    <x v="4"/>
    <d v="2015-12-28T00:00:00"/>
    <n v="14462.35"/>
    <n v="0"/>
    <s v=""/>
    <n v="14462.35"/>
    <n v="3"/>
    <n v="1"/>
    <x v="4"/>
  </r>
  <r>
    <n v="1227"/>
    <n v="1168"/>
    <x v="1"/>
    <d v="2015-12-28T00:00:00"/>
    <n v="12821.28"/>
    <n v="0"/>
    <s v=""/>
    <n v="12821.28"/>
    <n v="3"/>
    <n v="1"/>
    <x v="4"/>
  </r>
  <r>
    <n v="1228"/>
    <n v="1839"/>
    <x v="14"/>
    <d v="2015-12-28T00:00:00"/>
    <n v="12786.27"/>
    <n v="0"/>
    <s v=""/>
    <n v="12786.27"/>
    <n v="3"/>
    <n v="1"/>
    <x v="4"/>
  </r>
  <r>
    <n v="1229"/>
    <n v="1842"/>
    <x v="4"/>
    <d v="2015-12-30T00:00:00"/>
    <n v="25838.52"/>
    <n v="0"/>
    <s v=""/>
    <n v="25838.52"/>
    <n v="1"/>
    <n v="1"/>
    <x v="4"/>
  </r>
  <r>
    <n v="1230"/>
    <n v="1837"/>
    <x v="13"/>
    <d v="2015-12-31T00:00:00"/>
    <n v="7496.02"/>
    <n v="0"/>
    <s v=""/>
    <n v="7496.02"/>
    <n v="0"/>
    <n v="1"/>
    <x v="4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  <r>
    <s v=""/>
    <s v=""/>
    <x v="15"/>
    <s v=""/>
    <s v=""/>
    <s v=""/>
    <s v=""/>
    <s v=""/>
    <s v="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28035-E422-4846-950E-F7B6FA18AE7F}" name="Sales and Cash Receipts  Analysi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Name">
  <location ref="A2:F18" firstHeaderRow="0" firstDataRow="1" firstDataCol="1"/>
  <pivotFields count="10">
    <pivotField dataField="1" showAll="0"/>
    <pivotField showAll="0">
      <items count="17">
        <item x="2"/>
        <item x="1"/>
        <item x="5"/>
        <item x="0"/>
        <item x="13"/>
        <item x="11"/>
        <item x="14"/>
        <item x="10"/>
        <item x="3"/>
        <item x="4"/>
        <item x="6"/>
        <item x="7"/>
        <item x="12"/>
        <item x="8"/>
        <item x="9"/>
        <item x="15"/>
        <item t="default"/>
      </items>
    </pivotField>
    <pivotField axis="axisRow" showAll="0" sortType="descending">
      <items count="17">
        <item h="1" x="15"/>
        <item x="1"/>
        <item x="13"/>
        <item x="12"/>
        <item x="9"/>
        <item x="7"/>
        <item x="8"/>
        <item x="2"/>
        <item x="3"/>
        <item x="4"/>
        <item x="0"/>
        <item x="6"/>
        <item x="14"/>
        <item x="10"/>
        <item x="1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dataField="1" showAll="0"/>
    <pivotField dataField="1" showAll="0">
      <items count="32"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30"/>
        <item x="0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2"/>
  </rowFields>
  <rowItems count="16">
    <i>
      <x v="9"/>
    </i>
    <i>
      <x v="12"/>
    </i>
    <i>
      <x v="14"/>
    </i>
    <i>
      <x v="11"/>
    </i>
    <i>
      <x v="1"/>
    </i>
    <i>
      <x v="13"/>
    </i>
    <i>
      <x v="7"/>
    </i>
    <i>
      <x v="10"/>
    </i>
    <i>
      <x v="2"/>
    </i>
    <i>
      <x v="15"/>
    </i>
    <i>
      <x v="5"/>
    </i>
    <i>
      <x v="8"/>
    </i>
    <i>
      <x v="4"/>
    </i>
    <i>
      <x v="6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Number of Outstanding Invoices" fld="9" baseField="2" baseItem="0"/>
    <dataField name="Maximum Number of Days Outstanding" fld="8" subtotal="max" baseField="2" baseItem="0"/>
    <dataField name="Last Transaction Date" fld="3" subtotal="max" baseField="2" baseItem="9" numFmtId="170"/>
    <dataField name="Total Number of Transactions (or Invoices)" fld="0" subtotal="count" baseField="2" baseItem="9"/>
    <dataField name="Total Amount Outstanding" fld="7" baseField="2" baseItem="9" numFmtId="44"/>
  </dataFields>
  <formats count="2"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31808-0CEF-4C3A-B5C5-C148CF07EDE1}" name="Aging Analysis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colHeaderCaption="Aging Categories">
  <location ref="A2:B7" firstHeaderRow="1" firstDataRow="1" firstDataCol="1"/>
  <pivotFields count="11">
    <pivotField showAll="0"/>
    <pivotField showAll="0"/>
    <pivotField showAll="0">
      <items count="17">
        <item h="1" x="15"/>
        <item x="1"/>
        <item x="13"/>
        <item x="12"/>
        <item x="9"/>
        <item x="7"/>
        <item x="8"/>
        <item x="2"/>
        <item x="3"/>
        <item x="4"/>
        <item x="0"/>
        <item x="6"/>
        <item x="14"/>
        <item x="1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 sortType="descending">
      <items count="6">
        <item x="2"/>
        <item x="3"/>
        <item x="4"/>
        <item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Aging Category Percentage Distribution" fld="10" subtotal="count" showDataAs="percentOfTotal" baseField="10" baseItem="1" numFmtId="10"/>
  </dataFields>
  <chartFormats count="9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B3" sqref="B3"/>
    </sheetView>
  </sheetViews>
  <sheetFormatPr defaultRowHeight="13.2" x14ac:dyDescent="0.25"/>
  <cols>
    <col min="2" max="2" width="9.6640625" bestFit="1" customWidth="1"/>
    <col min="4" max="4" width="18.44140625" bestFit="1" customWidth="1"/>
    <col min="5" max="5" width="27.33203125" bestFit="1" customWidth="1"/>
    <col min="6" max="6" width="9.109375" bestFit="1" customWidth="1"/>
    <col min="7" max="7" width="11.77734375" bestFit="1" customWidth="1"/>
    <col min="8" max="8" width="15.44140625" bestFit="1" customWidth="1"/>
    <col min="9" max="9" width="9.109375" bestFit="1" customWidth="1"/>
    <col min="10" max="10" width="46.6640625" bestFit="1" customWidth="1"/>
  </cols>
  <sheetData>
    <row r="1" spans="1:11" ht="15.6" x14ac:dyDescent="0.3">
      <c r="A1" s="6" t="s">
        <v>27</v>
      </c>
    </row>
    <row r="6" spans="1:11" x14ac:dyDescent="0.25">
      <c r="B6" t="s">
        <v>25</v>
      </c>
    </row>
    <row r="7" spans="1:11" x14ac:dyDescent="0.25">
      <c r="B7" s="3"/>
      <c r="H7" s="1"/>
      <c r="I7" s="7"/>
      <c r="J7" s="1"/>
      <c r="K7" s="1"/>
    </row>
    <row r="8" spans="1:11" x14ac:dyDescent="0.25">
      <c r="C8" s="31" t="s">
        <v>4</v>
      </c>
      <c r="D8" s="31" t="s">
        <v>19</v>
      </c>
      <c r="E8" s="31" t="s">
        <v>20</v>
      </c>
      <c r="F8" s="31" t="s">
        <v>0</v>
      </c>
      <c r="G8" s="31" t="s">
        <v>6</v>
      </c>
      <c r="H8" s="33" t="s">
        <v>23</v>
      </c>
      <c r="I8" s="34" t="s">
        <v>21</v>
      </c>
      <c r="J8" s="33" t="s">
        <v>49</v>
      </c>
      <c r="K8" s="1"/>
    </row>
    <row r="9" spans="1:11" x14ac:dyDescent="0.25">
      <c r="B9" s="31" t="s">
        <v>44</v>
      </c>
      <c r="C9" t="s">
        <v>18</v>
      </c>
      <c r="D9">
        <v>1153</v>
      </c>
      <c r="F9">
        <v>1837</v>
      </c>
      <c r="G9" t="s">
        <v>26</v>
      </c>
      <c r="H9">
        <v>42283</v>
      </c>
      <c r="I9">
        <v>16287.75</v>
      </c>
      <c r="J9" t="s">
        <v>50</v>
      </c>
    </row>
    <row r="10" spans="1:11" x14ac:dyDescent="0.25">
      <c r="B10" s="31" t="s">
        <v>44</v>
      </c>
      <c r="C10" t="s">
        <v>18</v>
      </c>
      <c r="D10">
        <v>1153</v>
      </c>
      <c r="F10">
        <v>1837</v>
      </c>
      <c r="G10" t="s">
        <v>10</v>
      </c>
      <c r="H10">
        <v>42283</v>
      </c>
      <c r="I10">
        <v>16287.75</v>
      </c>
      <c r="J10" t="s">
        <v>51</v>
      </c>
    </row>
  </sheetData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D7EF-551B-4244-B185-B7A84E79D7F2}">
  <dimension ref="A1:D17"/>
  <sheetViews>
    <sheetView workbookViewId="0">
      <selection activeCell="D8" sqref="D8"/>
    </sheetView>
  </sheetViews>
  <sheetFormatPr defaultRowHeight="13.2" x14ac:dyDescent="0.25"/>
  <cols>
    <col min="1" max="1" width="5.88671875" customWidth="1"/>
    <col min="2" max="2" width="41.109375" bestFit="1" customWidth="1"/>
    <col min="3" max="4" width="14.109375" bestFit="1" customWidth="1"/>
  </cols>
  <sheetData>
    <row r="1" spans="1:4" ht="23.4" x14ac:dyDescent="0.45">
      <c r="A1" s="52" t="s">
        <v>88</v>
      </c>
    </row>
    <row r="2" spans="1:4" ht="13.8" thickBot="1" x14ac:dyDescent="0.3"/>
    <row r="3" spans="1:4" ht="14.4" x14ac:dyDescent="0.3">
      <c r="B3" s="90" t="s">
        <v>89</v>
      </c>
      <c r="C3" s="91"/>
    </row>
    <row r="4" spans="1:4" x14ac:dyDescent="0.25">
      <c r="B4" s="54" t="s">
        <v>108</v>
      </c>
      <c r="C4" s="77">
        <v>0.03</v>
      </c>
    </row>
    <row r="5" spans="1:4" x14ac:dyDescent="0.25">
      <c r="B5" s="54" t="s">
        <v>90</v>
      </c>
      <c r="C5" s="77">
        <f>C4/12</f>
        <v>2.5000000000000001E-3</v>
      </c>
    </row>
    <row r="6" spans="1:4" x14ac:dyDescent="0.25">
      <c r="B6" s="54" t="s">
        <v>110</v>
      </c>
      <c r="C6" s="78">
        <v>0</v>
      </c>
    </row>
    <row r="7" spans="1:4" x14ac:dyDescent="0.25">
      <c r="B7" s="54" t="s">
        <v>91</v>
      </c>
      <c r="C7" s="77">
        <v>0.2</v>
      </c>
    </row>
    <row r="8" spans="1:4" x14ac:dyDescent="0.25">
      <c r="B8" s="54" t="s">
        <v>92</v>
      </c>
      <c r="C8" s="78">
        <v>0.5</v>
      </c>
    </row>
    <row r="9" spans="1:4" x14ac:dyDescent="0.25">
      <c r="B9" s="54" t="s">
        <v>93</v>
      </c>
      <c r="C9" s="79">
        <v>75000</v>
      </c>
    </row>
    <row r="10" spans="1:4" x14ac:dyDescent="0.25">
      <c r="B10" s="54" t="s">
        <v>97</v>
      </c>
      <c r="C10" s="80">
        <v>8</v>
      </c>
    </row>
    <row r="11" spans="1:4" ht="13.8" thickBot="1" x14ac:dyDescent="0.3">
      <c r="B11" s="56" t="s">
        <v>94</v>
      </c>
      <c r="C11" s="81">
        <v>0.01</v>
      </c>
      <c r="D11" s="38" t="s">
        <v>111</v>
      </c>
    </row>
    <row r="13" spans="1:4" x14ac:dyDescent="0.25">
      <c r="C13" s="60">
        <f>YEAR('Cash Flow'!$A$3)</f>
        <v>2015</v>
      </c>
      <c r="D13" s="60">
        <f>C13+1</f>
        <v>2016</v>
      </c>
    </row>
    <row r="14" spans="1:4" ht="14.4" x14ac:dyDescent="0.3">
      <c r="B14" s="59" t="s">
        <v>95</v>
      </c>
      <c r="C14" s="79">
        <f>SUMIFS('Cash Flow'!$E9:$Z9, 'Cash Flow'!$E$4:$Z$4, "&lt;="&amp;DATE('Dashboard (Asm. &amp; Metrics)'!C$13, 12, 31), 'Cash Flow'!$E$4:$Z$4, "&gt;="&amp;DATE('Dashboard (Asm. &amp; Metrics)'!C$13, 1, 1))</f>
        <v>2143823.36</v>
      </c>
      <c r="D14" s="79">
        <f>SUMIFS('Cash Flow'!$E9:$Z9, 'Cash Flow'!$E$4:$Z$4, "&lt;="&amp;DATE('Dashboard (Asm. &amp; Metrics)'!D$13, 12, 31), 'Cash Flow'!$E$4:$Z$4, "&gt;="&amp;DATE('Dashboard (Asm. &amp; Metrics)'!D$13, 1, 1))</f>
        <v>6854069.2234855294</v>
      </c>
    </row>
    <row r="15" spans="1:4" ht="14.4" x14ac:dyDescent="0.3">
      <c r="B15" s="59" t="s">
        <v>96</v>
      </c>
      <c r="C15" s="79">
        <f>SUMIFS('Cash Flow'!$E10:$Z10, 'Cash Flow'!$E$4:$Z$4, "&lt;="&amp;DATE('Dashboard (Asm. &amp; Metrics)'!C$13, 12, 31), 'Cash Flow'!$E$4:$Z$4, "&gt;="&amp;DATE('Dashboard (Asm. &amp; Metrics)'!C$13, 1, 1))</f>
        <v>2388660.9000000004</v>
      </c>
      <c r="D15" s="79">
        <f>SUMIFS('Cash Flow'!$E10:$Z10, 'Cash Flow'!$E$4:$Z$4, "&lt;="&amp;DATE('Dashboard (Asm. &amp; Metrics)'!D$13, 12, 31), 'Cash Flow'!$E$4:$Z$4, "&gt;="&amp;DATE('Dashboard (Asm. &amp; Metrics)'!D$13, 1, 1))</f>
        <v>5726389.1486747256</v>
      </c>
    </row>
    <row r="16" spans="1:4" ht="14.4" x14ac:dyDescent="0.3">
      <c r="B16" s="59" t="s">
        <v>39</v>
      </c>
      <c r="C16" s="79">
        <f>C14-C15</f>
        <v>-244837.5400000005</v>
      </c>
      <c r="D16" s="79">
        <f>D14-D15</f>
        <v>1127680.0748108039</v>
      </c>
    </row>
    <row r="17" spans="2:4" ht="14.4" x14ac:dyDescent="0.3">
      <c r="B17" s="58" t="s">
        <v>109</v>
      </c>
      <c r="C17" s="55" t="str">
        <f>IFERROR(C16-B16, "x")</f>
        <v>x</v>
      </c>
      <c r="D17" s="55">
        <f>IFERROR(D16-C16, "x")</f>
        <v>1372517.6148108044</v>
      </c>
    </row>
  </sheetData>
  <mergeCells count="1">
    <mergeCell ref="B3:C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4"/>
  <sheetViews>
    <sheetView workbookViewId="0">
      <selection activeCell="C14" sqref="C14"/>
    </sheetView>
  </sheetViews>
  <sheetFormatPr defaultRowHeight="13.2" x14ac:dyDescent="0.25"/>
  <cols>
    <col min="2" max="2" width="36.33203125" bestFit="1" customWidth="1"/>
    <col min="3" max="4" width="10.77734375" bestFit="1" customWidth="1"/>
    <col min="5" max="6" width="11.44140625" bestFit="1" customWidth="1"/>
    <col min="7" max="7" width="11.5546875" bestFit="1" customWidth="1"/>
    <col min="8" max="8" width="11.44140625" bestFit="1" customWidth="1"/>
    <col min="9" max="9" width="11.5546875" bestFit="1" customWidth="1"/>
    <col min="10" max="12" width="10.88671875" bestFit="1" customWidth="1"/>
  </cols>
  <sheetData>
    <row r="1" spans="1:12" x14ac:dyDescent="0.25">
      <c r="A1" s="5" t="s">
        <v>38</v>
      </c>
    </row>
    <row r="4" spans="1:12" x14ac:dyDescent="0.25"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 ht="14.4" x14ac:dyDescent="0.3">
      <c r="C5" s="14">
        <v>42094</v>
      </c>
      <c r="D5" s="14">
        <f t="shared" ref="D5:L5" si="0">EOMONTH(C5,1)</f>
        <v>42124</v>
      </c>
      <c r="E5" s="14">
        <f t="shared" si="0"/>
        <v>42155</v>
      </c>
      <c r="F5" s="14">
        <f t="shared" si="0"/>
        <v>42185</v>
      </c>
      <c r="G5" s="14">
        <f t="shared" si="0"/>
        <v>42216</v>
      </c>
      <c r="H5" s="14">
        <f t="shared" si="0"/>
        <v>42247</v>
      </c>
      <c r="I5" s="14">
        <f t="shared" si="0"/>
        <v>42277</v>
      </c>
      <c r="J5" s="14">
        <f t="shared" si="0"/>
        <v>42308</v>
      </c>
      <c r="K5" s="14">
        <f t="shared" si="0"/>
        <v>42338</v>
      </c>
      <c r="L5" s="14">
        <f t="shared" si="0"/>
        <v>42369</v>
      </c>
    </row>
    <row r="6" spans="1:12" x14ac:dyDescent="0.25">
      <c r="B6" t="s">
        <v>34</v>
      </c>
      <c r="C6" s="26">
        <v>100624.55</v>
      </c>
      <c r="D6" s="26">
        <v>74381.11</v>
      </c>
      <c r="E6" s="26">
        <v>100898.54</v>
      </c>
      <c r="F6" s="26">
        <v>52093.77</v>
      </c>
      <c r="G6" s="26">
        <v>99736.82</v>
      </c>
      <c r="H6" s="26">
        <v>101719.18</v>
      </c>
      <c r="I6" s="26">
        <v>123006.71</v>
      </c>
      <c r="J6" s="26">
        <v>84344.83</v>
      </c>
      <c r="K6" s="26">
        <v>179640.33</v>
      </c>
      <c r="L6" s="26">
        <v>323131.5</v>
      </c>
    </row>
    <row r="7" spans="1:12" x14ac:dyDescent="0.25">
      <c r="B7" t="s">
        <v>35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</row>
    <row r="8" spans="1:12" x14ac:dyDescent="0.25">
      <c r="B8" t="s">
        <v>33</v>
      </c>
      <c r="C8" s="26">
        <v>30554.639999999999</v>
      </c>
      <c r="D8" s="26">
        <v>10711.01</v>
      </c>
      <c r="E8" s="26">
        <v>50175.93</v>
      </c>
      <c r="F8" s="26">
        <v>22658.66</v>
      </c>
      <c r="G8" s="26">
        <v>12467.1</v>
      </c>
      <c r="H8" s="26">
        <v>52031.51</v>
      </c>
      <c r="I8" s="26">
        <v>84004.58</v>
      </c>
      <c r="J8" s="26">
        <v>43432.76</v>
      </c>
      <c r="K8" s="26">
        <v>31856.13</v>
      </c>
      <c r="L8" s="26">
        <v>176191.24</v>
      </c>
    </row>
    <row r="9" spans="1:12" x14ac:dyDescent="0.25">
      <c r="B9" t="s">
        <v>37</v>
      </c>
      <c r="C9" s="26">
        <v>0</v>
      </c>
      <c r="D9" s="26">
        <v>45000</v>
      </c>
      <c r="E9" s="26">
        <v>0</v>
      </c>
      <c r="F9" s="26">
        <v>0</v>
      </c>
      <c r="G9" s="26">
        <v>45000</v>
      </c>
      <c r="H9" s="26">
        <v>0</v>
      </c>
      <c r="I9" s="26">
        <v>0</v>
      </c>
      <c r="J9" s="26">
        <v>45000</v>
      </c>
      <c r="K9" s="26">
        <v>0</v>
      </c>
      <c r="L9" s="26">
        <v>0</v>
      </c>
    </row>
    <row r="10" spans="1:12" x14ac:dyDescent="0.25">
      <c r="B10" t="s">
        <v>36</v>
      </c>
      <c r="C10" s="26">
        <v>50000</v>
      </c>
      <c r="D10" s="26">
        <v>50000</v>
      </c>
      <c r="E10" s="26">
        <v>50000</v>
      </c>
      <c r="F10" s="26">
        <v>50000</v>
      </c>
      <c r="G10" s="26">
        <v>50000</v>
      </c>
      <c r="H10" s="26">
        <v>50000</v>
      </c>
      <c r="I10" s="26">
        <v>50000</v>
      </c>
      <c r="J10" s="26">
        <v>50000</v>
      </c>
      <c r="K10" s="26">
        <v>50000</v>
      </c>
      <c r="L10" s="26">
        <v>50000</v>
      </c>
    </row>
    <row r="11" spans="1:12" ht="14.4" x14ac:dyDescent="0.3">
      <c r="B11" s="19" t="s">
        <v>31</v>
      </c>
      <c r="C11" s="27">
        <f>SUM(C6:C10)</f>
        <v>181179.19</v>
      </c>
      <c r="D11" s="27">
        <f t="shared" ref="D11:L11" si="1">SUM(D6:D10)</f>
        <v>180092.12</v>
      </c>
      <c r="E11" s="27">
        <f t="shared" si="1"/>
        <v>201074.47</v>
      </c>
      <c r="F11" s="27">
        <f t="shared" si="1"/>
        <v>124752.43</v>
      </c>
      <c r="G11" s="27">
        <f t="shared" si="1"/>
        <v>207203.92</v>
      </c>
      <c r="H11" s="27">
        <f t="shared" si="1"/>
        <v>203750.69</v>
      </c>
      <c r="I11" s="27">
        <f t="shared" si="1"/>
        <v>257011.29</v>
      </c>
      <c r="J11" s="27">
        <f t="shared" si="1"/>
        <v>222777.59</v>
      </c>
      <c r="K11" s="27">
        <f t="shared" si="1"/>
        <v>261496.46</v>
      </c>
      <c r="L11" s="27">
        <f t="shared" si="1"/>
        <v>549322.74</v>
      </c>
    </row>
    <row r="12" spans="1:12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1:12" x14ac:dyDescent="0.25">
      <c r="C14" s="28"/>
      <c r="D14" s="28"/>
      <c r="E14" s="28"/>
      <c r="F14" s="28"/>
      <c r="G14" s="28"/>
      <c r="H14" s="28"/>
      <c r="I14" s="28"/>
      <c r="J14" s="28"/>
      <c r="K14" s="28"/>
      <c r="L14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B00C-B004-4BA5-9E3B-237D80302E80}">
  <dimension ref="A1:N14"/>
  <sheetViews>
    <sheetView tabSelected="1" workbookViewId="0">
      <selection activeCell="L16" sqref="L16"/>
    </sheetView>
  </sheetViews>
  <sheetFormatPr defaultRowHeight="13.2" x14ac:dyDescent="0.25"/>
  <cols>
    <col min="2" max="2" width="36.33203125" bestFit="1" customWidth="1"/>
    <col min="3" max="14" width="10.77734375" bestFit="1" customWidth="1"/>
  </cols>
  <sheetData>
    <row r="1" spans="1:14" x14ac:dyDescent="0.25">
      <c r="A1" s="5" t="s">
        <v>106</v>
      </c>
    </row>
    <row r="4" spans="1:14" x14ac:dyDescent="0.25"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1:14" ht="14.4" x14ac:dyDescent="0.3">
      <c r="C5" s="14">
        <f>EOMONTH(Expenses!L$5, 1)</f>
        <v>42400</v>
      </c>
      <c r="D5" s="14">
        <f>EOMONTH(C5, 1)</f>
        <v>42429</v>
      </c>
      <c r="E5" s="14">
        <f t="shared" ref="E5:N5" si="0">EOMONTH(D5, 1)</f>
        <v>42460</v>
      </c>
      <c r="F5" s="14">
        <f t="shared" si="0"/>
        <v>42490</v>
      </c>
      <c r="G5" s="14">
        <f t="shared" si="0"/>
        <v>42521</v>
      </c>
      <c r="H5" s="14">
        <f t="shared" si="0"/>
        <v>42551</v>
      </c>
      <c r="I5" s="14">
        <f t="shared" si="0"/>
        <v>42582</v>
      </c>
      <c r="J5" s="14">
        <f t="shared" si="0"/>
        <v>42613</v>
      </c>
      <c r="K5" s="14">
        <f t="shared" si="0"/>
        <v>42643</v>
      </c>
      <c r="L5" s="14">
        <f t="shared" si="0"/>
        <v>42674</v>
      </c>
      <c r="M5" s="14">
        <f t="shared" si="0"/>
        <v>42704</v>
      </c>
      <c r="N5" s="14">
        <f t="shared" si="0"/>
        <v>42735</v>
      </c>
    </row>
    <row r="6" spans="1:14" x14ac:dyDescent="0.25">
      <c r="B6" t="s">
        <v>34</v>
      </c>
      <c r="C6" s="26">
        <f>HLOOKUP(C$5, 'Cash Flow'!$E$4:$Z$13, 6, FALSE)*'Dashboard (Asm. &amp; Metrics)'!$C$8</f>
        <v>281680.65051250003</v>
      </c>
      <c r="D6" s="26">
        <f>HLOOKUP(D$5, 'Cash Flow'!$E$4:$Z$13, 6, FALSE)*'Dashboard (Asm. &amp; Metrics)'!$C$8</f>
        <v>282384.85213878128</v>
      </c>
      <c r="E6" s="26">
        <f>HLOOKUP(E$5, 'Cash Flow'!$E$4:$Z$13, 6, FALSE)*'Dashboard (Asm. &amp; Metrics)'!$C$8</f>
        <v>283090.8142691282</v>
      </c>
      <c r="F6" s="26">
        <f>HLOOKUP(F$5, 'Cash Flow'!$E$4:$Z$13, 6, FALSE)*'Dashboard (Asm. &amp; Metrics)'!$C$8</f>
        <v>283798.54130480101</v>
      </c>
      <c r="G6" s="26">
        <f>HLOOKUP(G$5, 'Cash Flow'!$E$4:$Z$13, 6, FALSE)*'Dashboard (Asm. &amp; Metrics)'!$C$8</f>
        <v>284508.037658063</v>
      </c>
      <c r="H6" s="26">
        <f>HLOOKUP(H$5, 'Cash Flow'!$E$4:$Z$13, 6, FALSE)*'Dashboard (Asm. &amp; Metrics)'!$C$8</f>
        <v>285219.30775220814</v>
      </c>
      <c r="I6" s="26">
        <f>HLOOKUP(I$5, 'Cash Flow'!$E$4:$Z$13, 6, FALSE)*'Dashboard (Asm. &amp; Metrics)'!$C$8</f>
        <v>285932.35602158867</v>
      </c>
      <c r="J6" s="26">
        <f>HLOOKUP(J$5, 'Cash Flow'!$E$4:$Z$13, 6, FALSE)*'Dashboard (Asm. &amp; Metrics)'!$C$8</f>
        <v>286647.18691164261</v>
      </c>
      <c r="K6" s="26">
        <f>HLOOKUP(K$5, 'Cash Flow'!$E$4:$Z$13, 6, FALSE)*'Dashboard (Asm. &amp; Metrics)'!$C$8</f>
        <v>287363.80487892171</v>
      </c>
      <c r="L6" s="26">
        <f>HLOOKUP(L$5, 'Cash Flow'!$E$4:$Z$13, 6, FALSE)*'Dashboard (Asm. &amp; Metrics)'!$C$8</f>
        <v>288082.21439111902</v>
      </c>
      <c r="M6" s="26">
        <f>HLOOKUP(M$5, 'Cash Flow'!$E$4:$Z$13, 6, FALSE)*'Dashboard (Asm. &amp; Metrics)'!$C$8</f>
        <v>288802.41992709681</v>
      </c>
      <c r="N6" s="26">
        <f>HLOOKUP(N$5, 'Cash Flow'!$E$4:$Z$13, 6, FALSE)*'Dashboard (Asm. &amp; Metrics)'!$C$8</f>
        <v>289524.42597691453</v>
      </c>
    </row>
    <row r="7" spans="1:14" x14ac:dyDescent="0.25">
      <c r="B7" t="s">
        <v>35</v>
      </c>
      <c r="C7" s="26">
        <f>'Dashboard (Asm. &amp; Metrics)'!$C$11*HLOOKUP('Forecasted Expenses'!C$5, 'Cash Flow'!$E$4:$Z$13, 6, FALSE)</f>
        <v>5633.613010250001</v>
      </c>
      <c r="D7" s="26">
        <f>'Dashboard (Asm. &amp; Metrics)'!$C$11*HLOOKUP('Forecasted Expenses'!D$5, 'Cash Flow'!$E$4:$Z$13, 6, FALSE)</f>
        <v>5647.697042775626</v>
      </c>
      <c r="E7" s="26">
        <f>'Dashboard (Asm. &amp; Metrics)'!$C$11*HLOOKUP('Forecasted Expenses'!E$5, 'Cash Flow'!$E$4:$Z$13, 6, FALSE)</f>
        <v>5661.8162853825643</v>
      </c>
      <c r="F7" s="26">
        <f>'Dashboard (Asm. &amp; Metrics)'!$C$11*HLOOKUP('Forecasted Expenses'!F$5, 'Cash Flow'!$E$4:$Z$13, 6, FALSE)</f>
        <v>5675.9708260960206</v>
      </c>
      <c r="G7" s="26">
        <f>'Dashboard (Asm. &amp; Metrics)'!$C$11*HLOOKUP('Forecasted Expenses'!G$5, 'Cash Flow'!$E$4:$Z$13, 6, FALSE)</f>
        <v>5690.1607531612599</v>
      </c>
      <c r="H7" s="26">
        <f>'Dashboard (Asm. &amp; Metrics)'!$C$11*HLOOKUP('Forecasted Expenses'!H$5, 'Cash Flow'!$E$4:$Z$13, 6, FALSE)</f>
        <v>5704.3861550441634</v>
      </c>
      <c r="I7" s="26">
        <f>'Dashboard (Asm. &amp; Metrics)'!$C$11*HLOOKUP('Forecasted Expenses'!I$5, 'Cash Flow'!$E$4:$Z$13, 6, FALSE)</f>
        <v>5718.6471204317731</v>
      </c>
      <c r="J7" s="26">
        <f>'Dashboard (Asm. &amp; Metrics)'!$C$11*HLOOKUP('Forecasted Expenses'!J$5, 'Cash Flow'!$E$4:$Z$13, 6, FALSE)</f>
        <v>5732.9437382328524</v>
      </c>
      <c r="K7" s="26">
        <f>'Dashboard (Asm. &amp; Metrics)'!$C$11*HLOOKUP('Forecasted Expenses'!K$5, 'Cash Flow'!$E$4:$Z$13, 6, FALSE)</f>
        <v>5747.276097578434</v>
      </c>
      <c r="L7" s="26">
        <f>'Dashboard (Asm. &amp; Metrics)'!$C$11*HLOOKUP('Forecasted Expenses'!L$5, 'Cash Flow'!$E$4:$Z$13, 6, FALSE)</f>
        <v>5761.6442878223806</v>
      </c>
      <c r="M7" s="26">
        <f>'Dashboard (Asm. &amp; Metrics)'!$C$11*HLOOKUP('Forecasted Expenses'!M$5, 'Cash Flow'!$E$4:$Z$13, 6, FALSE)</f>
        <v>5776.048398541936</v>
      </c>
      <c r="N7" s="26">
        <f>'Dashboard (Asm. &amp; Metrics)'!$C$11*HLOOKUP('Forecasted Expenses'!N$5, 'Cash Flow'!$E$4:$Z$13, 6, FALSE)</f>
        <v>5790.4885195382903</v>
      </c>
    </row>
    <row r="8" spans="1:14" x14ac:dyDescent="0.25">
      <c r="B8" t="s">
        <v>33</v>
      </c>
      <c r="C8" s="26">
        <f>HLOOKUP(C$5, 'Cash Flow'!$E$4:$Z$13, 6, FALSE)*'Dashboard (Asm. &amp; Metrics)'!$C$7</f>
        <v>112672.26020500001</v>
      </c>
      <c r="D8" s="26">
        <f>HLOOKUP(D$5, 'Cash Flow'!$E$4:$Z$13, 6, FALSE)*'Dashboard (Asm. &amp; Metrics)'!$C$7</f>
        <v>112953.94085551251</v>
      </c>
      <c r="E8" s="26">
        <f>HLOOKUP(E$5, 'Cash Flow'!$E$4:$Z$13, 6, FALSE)*'Dashboard (Asm. &amp; Metrics)'!$C$7</f>
        <v>113236.32570765128</v>
      </c>
      <c r="F8" s="26">
        <f>HLOOKUP(F$5, 'Cash Flow'!$E$4:$Z$13, 6, FALSE)*'Dashboard (Asm. &amp; Metrics)'!$C$7</f>
        <v>113519.41652192042</v>
      </c>
      <c r="G8" s="26">
        <f>HLOOKUP(G$5, 'Cash Flow'!$E$4:$Z$13, 6, FALSE)*'Dashboard (Asm. &amp; Metrics)'!$C$7</f>
        <v>113803.2150632252</v>
      </c>
      <c r="H8" s="26">
        <f>HLOOKUP(H$5, 'Cash Flow'!$E$4:$Z$13, 6, FALSE)*'Dashboard (Asm. &amp; Metrics)'!$C$7</f>
        <v>114087.72310088326</v>
      </c>
      <c r="I8" s="26">
        <f>HLOOKUP(I$5, 'Cash Flow'!$E$4:$Z$13, 6, FALSE)*'Dashboard (Asm. &amp; Metrics)'!$C$7</f>
        <v>114372.94240863547</v>
      </c>
      <c r="J8" s="26">
        <f>HLOOKUP(J$5, 'Cash Flow'!$E$4:$Z$13, 6, FALSE)*'Dashboard (Asm. &amp; Metrics)'!$C$7</f>
        <v>114658.87476465706</v>
      </c>
      <c r="K8" s="26">
        <f>HLOOKUP(K$5, 'Cash Flow'!$E$4:$Z$13, 6, FALSE)*'Dashboard (Asm. &amp; Metrics)'!$C$7</f>
        <v>114945.52195156869</v>
      </c>
      <c r="L8" s="26">
        <f>HLOOKUP(L$5, 'Cash Flow'!$E$4:$Z$13, 6, FALSE)*'Dashboard (Asm. &amp; Metrics)'!$C$7</f>
        <v>115232.88575644762</v>
      </c>
      <c r="M8" s="26">
        <f>HLOOKUP(M$5, 'Cash Flow'!$E$4:$Z$13, 6, FALSE)*'Dashboard (Asm. &amp; Metrics)'!$C$7</f>
        <v>115520.96797083873</v>
      </c>
      <c r="N8" s="26">
        <f>HLOOKUP(N$5, 'Cash Flow'!$E$4:$Z$13, 6, FALSE)*'Dashboard (Asm. &amp; Metrics)'!$C$7</f>
        <v>115809.77039076581</v>
      </c>
    </row>
    <row r="9" spans="1:14" x14ac:dyDescent="0.25">
      <c r="B9" t="s">
        <v>37</v>
      </c>
      <c r="C9" s="26">
        <f>IFERROR(HLOOKUP(EOMONTH(C$5, -12), Expenses!$C$5:$L$11, 5, FALSE)*(1+'Dashboard (Asm. &amp; Metrics)'!$C$6), 0)</f>
        <v>0</v>
      </c>
      <c r="D9" s="26">
        <f>IFERROR(HLOOKUP(EOMONTH(D$5, -12), Expenses!$C$5:$L$11, 5, FALSE)*(1+'Dashboard (Asm. &amp; Metrics)'!$C$6), 0)</f>
        <v>0</v>
      </c>
      <c r="E9" s="26">
        <f>IFERROR(HLOOKUP(EOMONTH(E$5, -12), Expenses!$C$5:$L$11, 5, FALSE)*(1+'Dashboard (Asm. &amp; Metrics)'!$C$6), 0)</f>
        <v>0</v>
      </c>
      <c r="F9" s="26">
        <f>IFERROR(HLOOKUP(EOMONTH(F$5, -12), Expenses!$C$5:$L$11, 5, FALSE)*(1+'Dashboard (Asm. &amp; Metrics)'!$C$6), 0)</f>
        <v>45000</v>
      </c>
      <c r="G9" s="26">
        <f>IFERROR(HLOOKUP(EOMONTH(G$5, -12), Expenses!$C$5:$L$11, 5, FALSE)*(1+'Dashboard (Asm. &amp; Metrics)'!$C$6), 0)</f>
        <v>0</v>
      </c>
      <c r="H9" s="26">
        <f>IFERROR(HLOOKUP(EOMONTH(H$5, -12), Expenses!$C$5:$L$11, 5, FALSE)*(1+'Dashboard (Asm. &amp; Metrics)'!$C$6), 0)</f>
        <v>0</v>
      </c>
      <c r="I9" s="26">
        <f>IFERROR(HLOOKUP(EOMONTH(I$5, -12), Expenses!$C$5:$L$11, 5, FALSE)*(1+'Dashboard (Asm. &amp; Metrics)'!$C$6), 0)</f>
        <v>45000</v>
      </c>
      <c r="J9" s="26">
        <f>IFERROR(HLOOKUP(EOMONTH(J$5, -12), Expenses!$C$5:$L$11, 5, FALSE)*(1+'Dashboard (Asm. &amp; Metrics)'!$C$6), 0)</f>
        <v>0</v>
      </c>
      <c r="K9" s="26">
        <f>IFERROR(HLOOKUP(EOMONTH(K$5, -12), Expenses!$C$5:$L$11, 5, FALSE)*(1+'Dashboard (Asm. &amp; Metrics)'!$C$6), 0)</f>
        <v>0</v>
      </c>
      <c r="L9" s="26">
        <f>IFERROR(HLOOKUP(EOMONTH(L$5, -12), Expenses!$C$5:$L$11, 5, FALSE)*(1+'Dashboard (Asm. &amp; Metrics)'!$C$6), 0)</f>
        <v>45000</v>
      </c>
      <c r="M9" s="26">
        <f>IFERROR(HLOOKUP(EOMONTH(M$5, -12), Expenses!$C$5:$L$11, 5, FALSE)*(1+'Dashboard (Asm. &amp; Metrics)'!$C$6), 0)</f>
        <v>0</v>
      </c>
      <c r="N9" s="26">
        <f>IFERROR(HLOOKUP(EOMONTH(N$5, -12), Expenses!$C$5:$L$11, 5, FALSE)*(1+'Dashboard (Asm. &amp; Metrics)'!$C$6), 0)</f>
        <v>0</v>
      </c>
    </row>
    <row r="10" spans="1:14" x14ac:dyDescent="0.25">
      <c r="B10" t="s">
        <v>36</v>
      </c>
      <c r="C10" s="26">
        <f>IF(MONTH(C$5)&gt;='Dashboard (Asm. &amp; Metrics)'!$C$10, 'Dashboard (Asm. &amp; Metrics)'!$C$9, Expenses!$L$10)</f>
        <v>50000</v>
      </c>
      <c r="D10" s="26">
        <f>IF(MONTH(D$5)&gt;='Dashboard (Asm. &amp; Metrics)'!$C$10, 'Dashboard (Asm. &amp; Metrics)'!$C$9, Expenses!$L$10)</f>
        <v>50000</v>
      </c>
      <c r="E10" s="26">
        <f>IF(MONTH(E$5)&gt;='Dashboard (Asm. &amp; Metrics)'!$C$10, 'Dashboard (Asm. &amp; Metrics)'!$C$9, Expenses!$L$10)</f>
        <v>50000</v>
      </c>
      <c r="F10" s="26">
        <f>IF(MONTH(F$5)&gt;='Dashboard (Asm. &amp; Metrics)'!$C$10, 'Dashboard (Asm. &amp; Metrics)'!$C$9, Expenses!$L$10)</f>
        <v>50000</v>
      </c>
      <c r="G10" s="26">
        <f>IF(MONTH(G$5)&gt;='Dashboard (Asm. &amp; Metrics)'!$C$10, 'Dashboard (Asm. &amp; Metrics)'!$C$9, Expenses!$L$10)</f>
        <v>50000</v>
      </c>
      <c r="H10" s="26">
        <f>IF(MONTH(H$5)&gt;='Dashboard (Asm. &amp; Metrics)'!$C$10, 'Dashboard (Asm. &amp; Metrics)'!$C$9, Expenses!$L$10)</f>
        <v>50000</v>
      </c>
      <c r="I10" s="26">
        <f>IF(MONTH(I$5)&gt;='Dashboard (Asm. &amp; Metrics)'!$C$10, 'Dashboard (Asm. &amp; Metrics)'!$C$9, Expenses!$L$10)</f>
        <v>50000</v>
      </c>
      <c r="J10" s="26">
        <f>IF(MONTH(J$5)&gt;='Dashboard (Asm. &amp; Metrics)'!$C$10, 'Dashboard (Asm. &amp; Metrics)'!$C$9, Expenses!$L$10)</f>
        <v>75000</v>
      </c>
      <c r="K10" s="26">
        <f>IF(MONTH(K$5)&gt;='Dashboard (Asm. &amp; Metrics)'!$C$10, 'Dashboard (Asm. &amp; Metrics)'!$C$9, Expenses!$L$10)</f>
        <v>75000</v>
      </c>
      <c r="L10" s="26">
        <f>IF(MONTH(L$5)&gt;='Dashboard (Asm. &amp; Metrics)'!$C$10, 'Dashboard (Asm. &amp; Metrics)'!$C$9, Expenses!$L$10)</f>
        <v>75000</v>
      </c>
      <c r="M10" s="26">
        <f>IF(MONTH(M$5)&gt;='Dashboard (Asm. &amp; Metrics)'!$C$10, 'Dashboard (Asm. &amp; Metrics)'!$C$9, Expenses!$L$10)</f>
        <v>75000</v>
      </c>
      <c r="N10" s="26">
        <f>IF(MONTH(N$5)&gt;='Dashboard (Asm. &amp; Metrics)'!$C$10, 'Dashboard (Asm. &amp; Metrics)'!$C$9, Expenses!$L$10)</f>
        <v>75000</v>
      </c>
    </row>
    <row r="11" spans="1:14" ht="14.4" x14ac:dyDescent="0.3">
      <c r="B11" s="19" t="s">
        <v>31</v>
      </c>
      <c r="C11" s="27">
        <f t="shared" ref="C11:D11" si="1">SUM(C6:C10)</f>
        <v>449986.52372775</v>
      </c>
      <c r="D11" s="27">
        <f t="shared" si="1"/>
        <v>450986.49003706942</v>
      </c>
      <c r="E11" s="27">
        <f>SUM(E6:E10)</f>
        <v>451988.95626216201</v>
      </c>
      <c r="F11" s="27">
        <f t="shared" ref="F11:N11" si="2">SUM(F6:F10)</f>
        <v>497993.92865281744</v>
      </c>
      <c r="G11" s="27">
        <f t="shared" si="2"/>
        <v>454001.41347444942</v>
      </c>
      <c r="H11" s="27">
        <f t="shared" si="2"/>
        <v>455011.41700813553</v>
      </c>
      <c r="I11" s="27">
        <f t="shared" si="2"/>
        <v>501023.94555065589</v>
      </c>
      <c r="J11" s="27">
        <f t="shared" si="2"/>
        <v>482039.0054145325</v>
      </c>
      <c r="K11" s="27">
        <f t="shared" si="2"/>
        <v>483056.60292806884</v>
      </c>
      <c r="L11" s="27">
        <f t="shared" si="2"/>
        <v>529076.74443538906</v>
      </c>
      <c r="M11" s="27">
        <f t="shared" si="2"/>
        <v>485099.43629647745</v>
      </c>
      <c r="N11" s="27">
        <f t="shared" si="2"/>
        <v>486124.68488721864</v>
      </c>
    </row>
    <row r="12" spans="1:14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</row>
    <row r="14" spans="1:14" x14ac:dyDescent="0.25">
      <c r="E14" s="28"/>
      <c r="F14" s="28"/>
      <c r="G14" s="28"/>
      <c r="H14" s="28"/>
      <c r="I14" s="28"/>
      <c r="J14" s="28"/>
      <c r="K14" s="28"/>
      <c r="L14" s="28"/>
      <c r="M14" s="28"/>
      <c r="N14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topLeftCell="A14" workbookViewId="0">
      <selection activeCell="O36" sqref="O36"/>
    </sheetView>
  </sheetViews>
  <sheetFormatPr defaultRowHeight="13.2" x14ac:dyDescent="0.25"/>
  <cols>
    <col min="2" max="2" width="9.6640625" bestFit="1" customWidth="1"/>
    <col min="3" max="3" width="32.6640625" bestFit="1" customWidth="1"/>
    <col min="4" max="4" width="18.21875" bestFit="1" customWidth="1"/>
    <col min="6" max="6" width="18.109375" bestFit="1" customWidth="1"/>
  </cols>
  <sheetData>
    <row r="1" spans="1:5" ht="15.6" x14ac:dyDescent="0.3">
      <c r="A1" s="6" t="s">
        <v>24</v>
      </c>
    </row>
    <row r="5" spans="1:5" ht="13.8" thickBot="1" x14ac:dyDescent="0.3">
      <c r="B5" t="s">
        <v>25</v>
      </c>
    </row>
    <row r="6" spans="1:5" x14ac:dyDescent="0.25">
      <c r="C6" s="69" t="s">
        <v>62</v>
      </c>
      <c r="D6" s="92">
        <v>42369</v>
      </c>
      <c r="E6" s="38" t="s">
        <v>63</v>
      </c>
    </row>
    <row r="7" spans="1:5" x14ac:dyDescent="0.25">
      <c r="B7" s="31" t="s">
        <v>43</v>
      </c>
      <c r="C7" s="70" t="s">
        <v>56</v>
      </c>
      <c r="D7" s="72">
        <v>0</v>
      </c>
      <c r="E7" s="38" t="s">
        <v>64</v>
      </c>
    </row>
    <row r="8" spans="1:5" ht="13.8" thickBot="1" x14ac:dyDescent="0.3">
      <c r="C8" s="71" t="s">
        <v>53</v>
      </c>
      <c r="D8" s="73">
        <v>684491.19</v>
      </c>
      <c r="E8" s="38" t="s">
        <v>65</v>
      </c>
    </row>
    <row r="9" spans="1:5" x14ac:dyDescent="0.25">
      <c r="C9" s="32" t="s">
        <v>46</v>
      </c>
      <c r="D9" s="68">
        <f>ROUND(SUM('2015 data'!G:G), 2)-(D8-D7)</f>
        <v>0</v>
      </c>
    </row>
    <row r="14" spans="1:5" x14ac:dyDescent="0.25">
      <c r="B14" s="3"/>
    </row>
    <row r="16" spans="1:5" x14ac:dyDescent="0.25">
      <c r="B16" s="31" t="s">
        <v>44</v>
      </c>
      <c r="C16" s="37" t="s">
        <v>6</v>
      </c>
      <c r="D16" s="37" t="s">
        <v>52</v>
      </c>
    </row>
    <row r="17" spans="3:4" x14ac:dyDescent="0.25">
      <c r="C17" t="s">
        <v>2</v>
      </c>
      <c r="D17">
        <f>COUNTIF('2015 data'!E:E, C17)</f>
        <v>36</v>
      </c>
    </row>
    <row r="18" spans="3:4" x14ac:dyDescent="0.25">
      <c r="C18" t="s">
        <v>10</v>
      </c>
      <c r="D18">
        <f>COUNTIF('2015 data'!E:E, C18)</f>
        <v>29</v>
      </c>
    </row>
    <row r="19" spans="3:4" x14ac:dyDescent="0.25">
      <c r="C19" t="s">
        <v>14</v>
      </c>
      <c r="D19">
        <f>COUNTIF('2015 data'!E:E, C19)</f>
        <v>22</v>
      </c>
    </row>
    <row r="20" spans="3:4" x14ac:dyDescent="0.25">
      <c r="C20" t="s">
        <v>12</v>
      </c>
      <c r="D20">
        <f>COUNTIF('2015 data'!E:E, C20)</f>
        <v>17</v>
      </c>
    </row>
    <row r="21" spans="3:4" x14ac:dyDescent="0.25">
      <c r="C21" t="s">
        <v>15</v>
      </c>
      <c r="D21">
        <f>COUNTIF('2015 data'!E:E, C21)</f>
        <v>30</v>
      </c>
    </row>
    <row r="22" spans="3:4" x14ac:dyDescent="0.25">
      <c r="C22" t="s">
        <v>13</v>
      </c>
      <c r="D22">
        <f>COUNTIF('2015 data'!E:E, C22)</f>
        <v>27</v>
      </c>
    </row>
    <row r="23" spans="3:4" x14ac:dyDescent="0.25">
      <c r="C23" t="s">
        <v>1</v>
      </c>
      <c r="D23">
        <f>COUNTIF('2015 data'!E:E, C23)</f>
        <v>21</v>
      </c>
    </row>
    <row r="24" spans="3:4" x14ac:dyDescent="0.25">
      <c r="C24" t="s">
        <v>11</v>
      </c>
      <c r="D24">
        <f>COUNTIF('2015 data'!E:E, C24)</f>
        <v>26</v>
      </c>
    </row>
    <row r="25" spans="3:4" x14ac:dyDescent="0.25">
      <c r="C25" t="s">
        <v>17</v>
      </c>
      <c r="D25">
        <f>COUNTIF('2015 data'!E:E, C25)</f>
        <v>53</v>
      </c>
    </row>
    <row r="26" spans="3:4" x14ac:dyDescent="0.25">
      <c r="C26" t="s">
        <v>9</v>
      </c>
      <c r="D26">
        <f>COUNTIF('2015 data'!E:E, C26)</f>
        <v>21</v>
      </c>
    </row>
    <row r="27" spans="3:4" x14ac:dyDescent="0.25">
      <c r="C27" t="s">
        <v>5</v>
      </c>
      <c r="D27">
        <f>COUNTIF('2015 data'!E:E, C27)</f>
        <v>41</v>
      </c>
    </row>
    <row r="28" spans="3:4" x14ac:dyDescent="0.25">
      <c r="C28" t="s">
        <v>7</v>
      </c>
      <c r="D28">
        <f>COUNTIF('2015 data'!E:E, C28)</f>
        <v>18</v>
      </c>
    </row>
    <row r="29" spans="3:4" x14ac:dyDescent="0.25">
      <c r="C29" t="s">
        <v>8</v>
      </c>
      <c r="D29">
        <f>COUNTIF('2015 data'!E:E, C29)</f>
        <v>26</v>
      </c>
    </row>
    <row r="30" spans="3:4" x14ac:dyDescent="0.25">
      <c r="C30" t="s">
        <v>16</v>
      </c>
      <c r="D30">
        <f>COUNTIF('2015 data'!E:E, C30)</f>
        <v>18</v>
      </c>
    </row>
    <row r="31" spans="3:4" x14ac:dyDescent="0.25">
      <c r="C31" t="s">
        <v>3</v>
      </c>
      <c r="D31">
        <f>COUNTIF('2015 data'!E:E, C31)</f>
        <v>23</v>
      </c>
    </row>
    <row r="32" spans="3:4" x14ac:dyDescent="0.25">
      <c r="C32" s="35" t="s">
        <v>47</v>
      </c>
      <c r="D32" s="35">
        <f>SUM(D17:D31)</f>
        <v>408</v>
      </c>
    </row>
    <row r="33" spans="2:5" x14ac:dyDescent="0.25">
      <c r="C33" s="36" t="s">
        <v>48</v>
      </c>
      <c r="D33" s="35">
        <f>COUNT('2015 data'!B:B)-D32</f>
        <v>0</v>
      </c>
      <c r="E33" s="38" t="s">
        <v>57</v>
      </c>
    </row>
    <row r="39" spans="2:5" ht="13.8" thickBot="1" x14ac:dyDescent="0.3"/>
    <row r="40" spans="2:5" ht="13.8" thickBot="1" x14ac:dyDescent="0.3">
      <c r="B40" s="31" t="s">
        <v>45</v>
      </c>
      <c r="C40" s="74" t="s">
        <v>54</v>
      </c>
      <c r="D40" s="75">
        <v>230</v>
      </c>
      <c r="E40" s="38" t="s">
        <v>64</v>
      </c>
    </row>
    <row r="41" spans="2:5" x14ac:dyDescent="0.25">
      <c r="C41" s="32" t="s">
        <v>55</v>
      </c>
      <c r="D41">
        <f>COUNTIFS('2015 data'!B:B, "&lt;=9999", '2015 data'!B:B,"&gt;=1001")-D40</f>
        <v>0</v>
      </c>
    </row>
    <row r="42" spans="2:5" x14ac:dyDescent="0.25">
      <c r="C42" s="32" t="s">
        <v>58</v>
      </c>
      <c r="D42">
        <f>SUMIFS('2015 data'!I:I, '2015 data'!B:B, "&lt;=9999", '2015 data'!B:B, "&gt;=1001")-D40</f>
        <v>0</v>
      </c>
    </row>
  </sheetData>
  <conditionalFormatting sqref="D9">
    <cfRule type="cellIs" dxfId="9" priority="2" operator="notEqual">
      <formula>0</formula>
    </cfRule>
  </conditionalFormatting>
  <conditionalFormatting sqref="D33">
    <cfRule type="cellIs" dxfId="8" priority="3" operator="notEqual">
      <formula>0</formula>
    </cfRule>
  </conditionalFormatting>
  <conditionalFormatting sqref="D41:D42">
    <cfRule type="cellIs" dxfId="7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J1000"/>
  <sheetViews>
    <sheetView topLeftCell="C1" workbookViewId="0">
      <pane ySplit="1" topLeftCell="A2" activePane="bottomLeft" state="frozen"/>
      <selection pane="bottomLeft" activeCell="J4" sqref="J4"/>
    </sheetView>
  </sheetViews>
  <sheetFormatPr defaultRowHeight="13.2" x14ac:dyDescent="0.25"/>
  <cols>
    <col min="1" max="1" width="11.33203125" bestFit="1" customWidth="1"/>
    <col min="2" max="2" width="19.109375" bestFit="1" customWidth="1"/>
    <col min="3" max="3" width="27.33203125" bestFit="1" customWidth="1"/>
    <col min="4" max="4" width="10.5546875" bestFit="1" customWidth="1"/>
    <col min="5" max="5" width="25.21875" bestFit="1" customWidth="1"/>
    <col min="6" max="6" width="16.5546875" bestFit="1" customWidth="1"/>
    <col min="7" max="7" width="29.6640625" style="7" bestFit="1" customWidth="1"/>
    <col min="8" max="8" width="30" bestFit="1" customWidth="1"/>
    <col min="9" max="9" width="26" bestFit="1" customWidth="1"/>
    <col min="10" max="10" width="26.5546875" bestFit="1" customWidth="1"/>
  </cols>
  <sheetData>
    <row r="1" spans="1:10" x14ac:dyDescent="0.25">
      <c r="A1" t="s">
        <v>4</v>
      </c>
      <c r="B1" t="s">
        <v>19</v>
      </c>
      <c r="C1" t="s">
        <v>20</v>
      </c>
      <c r="D1" t="s">
        <v>0</v>
      </c>
      <c r="E1" t="s">
        <v>6</v>
      </c>
      <c r="F1" s="1" t="s">
        <v>23</v>
      </c>
      <c r="G1" s="7" t="s">
        <v>21</v>
      </c>
      <c r="H1" s="32" t="s">
        <v>59</v>
      </c>
      <c r="I1" s="32" t="s">
        <v>60</v>
      </c>
      <c r="J1" s="32" t="s">
        <v>113</v>
      </c>
    </row>
    <row r="2" spans="1:10" x14ac:dyDescent="0.25">
      <c r="A2" t="s">
        <v>18</v>
      </c>
      <c r="B2">
        <v>1001</v>
      </c>
      <c r="D2">
        <v>1836</v>
      </c>
      <c r="E2" t="s">
        <v>9</v>
      </c>
      <c r="F2" s="1">
        <v>42068</v>
      </c>
      <c r="G2" s="2">
        <v>16157.44</v>
      </c>
      <c r="H2">
        <f>IF(ISBLANK(E2), "", COUNTIFS(Validation!$C$17:$C$31, E2))</f>
        <v>1</v>
      </c>
      <c r="I2">
        <f t="shared" ref="I2:I65" si="0">IF(ISBLANK(B2), "", COUNTIF(B:B, B2))</f>
        <v>1</v>
      </c>
      <c r="J2" t="str">
        <f>IF($C2="","",COUNTIF(B:B,$C2))</f>
        <v/>
      </c>
    </row>
    <row r="3" spans="1:10" x14ac:dyDescent="0.25">
      <c r="A3" t="s">
        <v>18</v>
      </c>
      <c r="B3">
        <v>1002</v>
      </c>
      <c r="D3">
        <v>1168</v>
      </c>
      <c r="E3" t="s">
        <v>2</v>
      </c>
      <c r="F3" s="1">
        <v>42068</v>
      </c>
      <c r="G3" s="2">
        <v>9144</v>
      </c>
      <c r="H3">
        <f>IF(ISBLANK(E3), "", COUNTIFS(Validation!$C$17:$C$31, E3))</f>
        <v>1</v>
      </c>
      <c r="I3">
        <f t="shared" si="0"/>
        <v>1</v>
      </c>
      <c r="J3" t="str">
        <f t="shared" ref="J3:J66" si="1">IF($C3="","",COUNTIF(B:B,$C3))</f>
        <v/>
      </c>
    </row>
    <row r="4" spans="1:10" x14ac:dyDescent="0.25">
      <c r="A4" t="s">
        <v>18</v>
      </c>
      <c r="B4">
        <v>1003</v>
      </c>
      <c r="D4">
        <v>1167</v>
      </c>
      <c r="E4" t="s">
        <v>1</v>
      </c>
      <c r="F4" s="1">
        <v>42068</v>
      </c>
      <c r="G4" s="2">
        <v>15737.6</v>
      </c>
      <c r="H4">
        <f>IF(ISBLANK(E4), "", COUNTIFS(Validation!$C$17:$C$31, E4))</f>
        <v>1</v>
      </c>
      <c r="I4">
        <f t="shared" si="0"/>
        <v>1</v>
      </c>
      <c r="J4" t="str">
        <f t="shared" si="1"/>
        <v/>
      </c>
    </row>
    <row r="5" spans="1:10" x14ac:dyDescent="0.25">
      <c r="A5" t="s">
        <v>18</v>
      </c>
      <c r="B5">
        <v>1004</v>
      </c>
      <c r="D5">
        <v>1841</v>
      </c>
      <c r="E5" t="s">
        <v>11</v>
      </c>
      <c r="F5" s="1">
        <v>42071</v>
      </c>
      <c r="G5" s="2">
        <v>6008</v>
      </c>
      <c r="H5">
        <f>IF(ISBLANK(E5), "", COUNTIFS(Validation!$C$17:$C$31, E5))</f>
        <v>1</v>
      </c>
      <c r="I5">
        <f t="shared" si="0"/>
        <v>1</v>
      </c>
      <c r="J5" t="str">
        <f t="shared" si="1"/>
        <v/>
      </c>
    </row>
    <row r="6" spans="1:10" x14ac:dyDescent="0.25">
      <c r="A6" t="s">
        <v>18</v>
      </c>
      <c r="B6">
        <v>1005</v>
      </c>
      <c r="D6">
        <v>1842</v>
      </c>
      <c r="E6" t="s">
        <v>17</v>
      </c>
      <c r="F6" s="1">
        <v>42071</v>
      </c>
      <c r="G6" s="2">
        <v>7241.6</v>
      </c>
      <c r="H6">
        <f>IF(ISBLANK(E6), "", COUNTIFS(Validation!$C$17:$C$31, E6))</f>
        <v>1</v>
      </c>
      <c r="I6">
        <f t="shared" si="0"/>
        <v>1</v>
      </c>
      <c r="J6" t="str">
        <f t="shared" si="1"/>
        <v/>
      </c>
    </row>
    <row r="7" spans="1:10" x14ac:dyDescent="0.25">
      <c r="A7" t="s">
        <v>18</v>
      </c>
      <c r="B7">
        <v>1006</v>
      </c>
      <c r="D7">
        <v>1168</v>
      </c>
      <c r="E7" t="s">
        <v>2</v>
      </c>
      <c r="F7" s="1">
        <v>42076</v>
      </c>
      <c r="G7" s="2">
        <v>8476</v>
      </c>
      <c r="H7">
        <f>IF(ISBLANK(E7), "", COUNTIFS(Validation!$C$17:$C$31, E7))</f>
        <v>1</v>
      </c>
      <c r="I7">
        <f t="shared" si="0"/>
        <v>1</v>
      </c>
      <c r="J7" t="str">
        <f t="shared" si="1"/>
        <v/>
      </c>
    </row>
    <row r="8" spans="1:10" x14ac:dyDescent="0.25">
      <c r="A8" t="s">
        <v>18</v>
      </c>
      <c r="B8">
        <v>1007</v>
      </c>
      <c r="D8">
        <v>1167</v>
      </c>
      <c r="E8" t="s">
        <v>1</v>
      </c>
      <c r="F8" s="1">
        <v>42076</v>
      </c>
      <c r="G8" s="2">
        <v>15737.6</v>
      </c>
      <c r="H8">
        <f>IF(ISBLANK(E8), "", COUNTIFS(Validation!$C$17:$C$31, E8))</f>
        <v>1</v>
      </c>
      <c r="I8">
        <f t="shared" si="0"/>
        <v>1</v>
      </c>
      <c r="J8" t="str">
        <f t="shared" si="1"/>
        <v/>
      </c>
    </row>
    <row r="9" spans="1:10" x14ac:dyDescent="0.25">
      <c r="A9" t="s">
        <v>18</v>
      </c>
      <c r="B9">
        <v>1008</v>
      </c>
      <c r="D9">
        <v>1814</v>
      </c>
      <c r="E9" t="s">
        <v>3</v>
      </c>
      <c r="F9" s="1">
        <v>42076</v>
      </c>
      <c r="G9" s="2">
        <v>9084.4</v>
      </c>
      <c r="H9">
        <f>IF(ISBLANK(E9), "", COUNTIFS(Validation!$C$17:$C$31, E9))</f>
        <v>1</v>
      </c>
      <c r="I9">
        <f t="shared" si="0"/>
        <v>1</v>
      </c>
      <c r="J9" t="str">
        <f t="shared" si="1"/>
        <v/>
      </c>
    </row>
    <row r="10" spans="1:10" x14ac:dyDescent="0.25">
      <c r="A10" t="s">
        <v>18</v>
      </c>
      <c r="B10">
        <v>1009</v>
      </c>
      <c r="D10">
        <v>1841</v>
      </c>
      <c r="E10" t="s">
        <v>11</v>
      </c>
      <c r="F10" s="1">
        <v>42079</v>
      </c>
      <c r="G10" s="2">
        <v>4240</v>
      </c>
      <c r="H10">
        <f>IF(ISBLANK(E10), "", COUNTIFS(Validation!$C$17:$C$31, E10))</f>
        <v>1</v>
      </c>
      <c r="I10">
        <f t="shared" si="0"/>
        <v>1</v>
      </c>
      <c r="J10" t="str">
        <f t="shared" si="1"/>
        <v/>
      </c>
    </row>
    <row r="11" spans="1:10" x14ac:dyDescent="0.25">
      <c r="A11" t="s">
        <v>18</v>
      </c>
      <c r="B11">
        <v>1010</v>
      </c>
      <c r="D11">
        <v>1842</v>
      </c>
      <c r="E11" t="s">
        <v>17</v>
      </c>
      <c r="F11" s="1">
        <v>42079</v>
      </c>
      <c r="G11" s="2">
        <v>5993.6</v>
      </c>
      <c r="H11">
        <f>IF(ISBLANK(E11), "", COUNTIFS(Validation!$C$17:$C$31, E11))</f>
        <v>1</v>
      </c>
      <c r="I11">
        <f t="shared" si="0"/>
        <v>1</v>
      </c>
      <c r="J11" t="str">
        <f t="shared" si="1"/>
        <v/>
      </c>
    </row>
    <row r="12" spans="1:10" x14ac:dyDescent="0.25">
      <c r="A12" t="s">
        <v>18</v>
      </c>
      <c r="B12">
        <v>1011</v>
      </c>
      <c r="D12">
        <v>1843</v>
      </c>
      <c r="E12" t="s">
        <v>5</v>
      </c>
      <c r="F12" s="1">
        <v>42079</v>
      </c>
      <c r="G12" s="2">
        <v>9019.1200000000008</v>
      </c>
      <c r="H12">
        <f>IF(ISBLANK(E12), "", COUNTIFS(Validation!$C$17:$C$31, E12))</f>
        <v>1</v>
      </c>
      <c r="I12">
        <f t="shared" si="0"/>
        <v>1</v>
      </c>
      <c r="J12" t="str">
        <f t="shared" si="1"/>
        <v/>
      </c>
    </row>
    <row r="13" spans="1:10" x14ac:dyDescent="0.25">
      <c r="A13" t="s">
        <v>18</v>
      </c>
      <c r="B13">
        <v>1012</v>
      </c>
      <c r="D13">
        <v>1861</v>
      </c>
      <c r="E13" t="s">
        <v>15</v>
      </c>
      <c r="F13" s="1">
        <v>42086</v>
      </c>
      <c r="G13" s="2">
        <v>6552.4</v>
      </c>
      <c r="H13">
        <f>IF(ISBLANK(E13), "", COUNTIFS(Validation!$C$17:$C$31, E13))</f>
        <v>1</v>
      </c>
      <c r="I13">
        <f t="shared" si="0"/>
        <v>1</v>
      </c>
      <c r="J13" t="str">
        <f t="shared" si="1"/>
        <v/>
      </c>
    </row>
    <row r="14" spans="1:10" x14ac:dyDescent="0.25">
      <c r="A14" t="s">
        <v>18</v>
      </c>
      <c r="B14">
        <v>1013</v>
      </c>
      <c r="D14">
        <v>1863</v>
      </c>
      <c r="E14" t="s">
        <v>13</v>
      </c>
      <c r="F14" s="1">
        <v>42086</v>
      </c>
      <c r="G14" s="2">
        <v>5008.6400000000003</v>
      </c>
      <c r="H14">
        <f>IF(ISBLANK(E14), "", COUNTIFS(Validation!$C$17:$C$31, E14))</f>
        <v>1</v>
      </c>
      <c r="I14">
        <f t="shared" si="0"/>
        <v>1</v>
      </c>
      <c r="J14" t="str">
        <f t="shared" si="1"/>
        <v/>
      </c>
    </row>
    <row r="15" spans="1:10" x14ac:dyDescent="0.25">
      <c r="A15" t="s">
        <v>18</v>
      </c>
      <c r="B15">
        <v>1014</v>
      </c>
      <c r="D15">
        <v>1864</v>
      </c>
      <c r="E15" t="s">
        <v>12</v>
      </c>
      <c r="F15" s="1">
        <v>42086</v>
      </c>
      <c r="G15" s="2">
        <v>11113.6</v>
      </c>
      <c r="H15">
        <f>IF(ISBLANK(E15), "", COUNTIFS(Validation!$C$17:$C$31, E15))</f>
        <v>1</v>
      </c>
      <c r="I15">
        <f t="shared" si="0"/>
        <v>1</v>
      </c>
      <c r="J15" t="str">
        <f t="shared" si="1"/>
        <v/>
      </c>
    </row>
    <row r="16" spans="1:10" x14ac:dyDescent="0.25">
      <c r="A16" t="s">
        <v>18</v>
      </c>
      <c r="B16">
        <v>1015</v>
      </c>
      <c r="D16">
        <v>1840</v>
      </c>
      <c r="E16" t="s">
        <v>8</v>
      </c>
      <c r="F16" s="1">
        <v>42090</v>
      </c>
      <c r="G16" s="2">
        <v>17677.04</v>
      </c>
      <c r="H16">
        <f>IF(ISBLANK(E16), "", COUNTIFS(Validation!$C$17:$C$31, E16))</f>
        <v>1</v>
      </c>
      <c r="I16">
        <f t="shared" si="0"/>
        <v>1</v>
      </c>
      <c r="J16" t="str">
        <f t="shared" si="1"/>
        <v/>
      </c>
    </row>
    <row r="17" spans="1:10" x14ac:dyDescent="0.25">
      <c r="A17" t="s">
        <v>18</v>
      </c>
      <c r="B17">
        <v>1016</v>
      </c>
      <c r="D17">
        <v>1841</v>
      </c>
      <c r="E17" t="s">
        <v>11</v>
      </c>
      <c r="F17" s="1">
        <v>42090</v>
      </c>
      <c r="G17" s="2">
        <v>4240</v>
      </c>
      <c r="H17">
        <f>IF(ISBLANK(E17), "", COUNTIFS(Validation!$C$17:$C$31, E17))</f>
        <v>1</v>
      </c>
      <c r="I17">
        <f t="shared" si="0"/>
        <v>1</v>
      </c>
      <c r="J17" t="str">
        <f t="shared" si="1"/>
        <v/>
      </c>
    </row>
    <row r="18" spans="1:10" x14ac:dyDescent="0.25">
      <c r="A18" t="s">
        <v>18</v>
      </c>
      <c r="B18">
        <v>1017</v>
      </c>
      <c r="D18">
        <v>1842</v>
      </c>
      <c r="E18" t="s">
        <v>17</v>
      </c>
      <c r="F18" s="1">
        <v>42093</v>
      </c>
      <c r="G18" s="2">
        <v>7241.6</v>
      </c>
      <c r="H18">
        <f>IF(ISBLANK(E18), "", COUNTIFS(Validation!$C$17:$C$31, E18))</f>
        <v>1</v>
      </c>
      <c r="I18">
        <f t="shared" si="0"/>
        <v>1</v>
      </c>
      <c r="J18" t="str">
        <f t="shared" si="1"/>
        <v/>
      </c>
    </row>
    <row r="19" spans="1:10" x14ac:dyDescent="0.25">
      <c r="A19" t="s">
        <v>18</v>
      </c>
      <c r="B19">
        <v>1018</v>
      </c>
      <c r="D19">
        <v>1167</v>
      </c>
      <c r="E19" t="s">
        <v>1</v>
      </c>
      <c r="F19" s="1">
        <v>42096</v>
      </c>
      <c r="G19" s="2">
        <v>19672</v>
      </c>
      <c r="H19">
        <f>IF(ISBLANK(E19), "", COUNTIFS(Validation!$C$17:$C$31, E19))</f>
        <v>1</v>
      </c>
      <c r="I19">
        <f t="shared" si="0"/>
        <v>1</v>
      </c>
      <c r="J19" t="str">
        <f t="shared" si="1"/>
        <v/>
      </c>
    </row>
    <row r="20" spans="1:10" x14ac:dyDescent="0.25">
      <c r="A20" t="s">
        <v>18</v>
      </c>
      <c r="B20">
        <v>1019</v>
      </c>
      <c r="D20">
        <v>1814</v>
      </c>
      <c r="E20" t="s">
        <v>3</v>
      </c>
      <c r="F20" s="1">
        <v>42097</v>
      </c>
      <c r="G20" s="2">
        <v>6975</v>
      </c>
      <c r="H20">
        <f>IF(ISBLANK(E20), "", COUNTIFS(Validation!$C$17:$C$31, E20))</f>
        <v>1</v>
      </c>
      <c r="I20">
        <f t="shared" si="0"/>
        <v>1</v>
      </c>
      <c r="J20" t="str">
        <f t="shared" si="1"/>
        <v/>
      </c>
    </row>
    <row r="21" spans="1:10" x14ac:dyDescent="0.25">
      <c r="A21" t="s">
        <v>18</v>
      </c>
      <c r="B21">
        <v>1020</v>
      </c>
      <c r="D21">
        <v>1838</v>
      </c>
      <c r="E21" t="s">
        <v>16</v>
      </c>
      <c r="F21" s="1">
        <v>42097</v>
      </c>
      <c r="G21" s="2">
        <v>16230</v>
      </c>
      <c r="H21">
        <f>IF(ISBLANK(E21), "", COUNTIFS(Validation!$C$17:$C$31, E21))</f>
        <v>1</v>
      </c>
      <c r="I21">
        <f t="shared" si="0"/>
        <v>1</v>
      </c>
      <c r="J21" t="str">
        <f t="shared" si="1"/>
        <v/>
      </c>
    </row>
    <row r="22" spans="1:10" x14ac:dyDescent="0.25">
      <c r="A22" t="s">
        <v>18</v>
      </c>
      <c r="B22">
        <v>1021</v>
      </c>
      <c r="D22">
        <v>1863</v>
      </c>
      <c r="E22" t="s">
        <v>13</v>
      </c>
      <c r="F22" s="1">
        <v>42100</v>
      </c>
      <c r="G22" s="2">
        <v>7330.8</v>
      </c>
      <c r="H22">
        <f>IF(ISBLANK(E22), "", COUNTIFS(Validation!$C$17:$C$31, E22))</f>
        <v>1</v>
      </c>
      <c r="I22">
        <f t="shared" si="0"/>
        <v>1</v>
      </c>
      <c r="J22" t="str">
        <f t="shared" si="1"/>
        <v/>
      </c>
    </row>
    <row r="23" spans="1:10" x14ac:dyDescent="0.25">
      <c r="A23" t="s">
        <v>18</v>
      </c>
      <c r="B23">
        <v>1022</v>
      </c>
      <c r="D23">
        <v>1864</v>
      </c>
      <c r="E23" t="s">
        <v>12</v>
      </c>
      <c r="F23" s="1">
        <v>42100</v>
      </c>
      <c r="G23" s="2">
        <v>13892</v>
      </c>
      <c r="H23">
        <f>IF(ISBLANK(E23), "", COUNTIFS(Validation!$C$17:$C$31, E23))</f>
        <v>1</v>
      </c>
      <c r="I23">
        <f t="shared" si="0"/>
        <v>1</v>
      </c>
      <c r="J23" t="str">
        <f t="shared" si="1"/>
        <v/>
      </c>
    </row>
    <row r="24" spans="1:10" x14ac:dyDescent="0.25">
      <c r="A24" t="s">
        <v>18</v>
      </c>
      <c r="B24">
        <v>1023</v>
      </c>
      <c r="D24">
        <v>1861</v>
      </c>
      <c r="E24" t="s">
        <v>15</v>
      </c>
      <c r="F24" s="1">
        <v>42100</v>
      </c>
      <c r="G24" s="2">
        <v>8074.4</v>
      </c>
      <c r="H24">
        <f>IF(ISBLANK(E24), "", COUNTIFS(Validation!$C$17:$C$31, E24))</f>
        <v>1</v>
      </c>
      <c r="I24">
        <f t="shared" si="0"/>
        <v>1</v>
      </c>
      <c r="J24" t="str">
        <f t="shared" si="1"/>
        <v/>
      </c>
    </row>
    <row r="25" spans="1:10" x14ac:dyDescent="0.25">
      <c r="A25" t="s">
        <v>18</v>
      </c>
      <c r="B25">
        <v>1024</v>
      </c>
      <c r="D25">
        <v>1862</v>
      </c>
      <c r="E25" t="s">
        <v>14</v>
      </c>
      <c r="F25" s="1">
        <v>42100</v>
      </c>
      <c r="G25" s="2">
        <v>9642</v>
      </c>
      <c r="H25">
        <f>IF(ISBLANK(E25), "", COUNTIFS(Validation!$C$17:$C$31, E25))</f>
        <v>1</v>
      </c>
      <c r="I25">
        <f t="shared" si="0"/>
        <v>1</v>
      </c>
      <c r="J25" t="str">
        <f t="shared" si="1"/>
        <v/>
      </c>
    </row>
    <row r="26" spans="1:10" x14ac:dyDescent="0.25">
      <c r="A26" t="s">
        <v>18</v>
      </c>
      <c r="B26">
        <v>1025</v>
      </c>
      <c r="D26">
        <v>1840</v>
      </c>
      <c r="E26" t="s">
        <v>8</v>
      </c>
      <c r="F26" s="1">
        <v>42104</v>
      </c>
      <c r="G26" s="2">
        <v>22096.3</v>
      </c>
      <c r="H26">
        <f>IF(ISBLANK(E26), "", COUNTIFS(Validation!$C$17:$C$31, E26))</f>
        <v>1</v>
      </c>
      <c r="I26">
        <f t="shared" si="0"/>
        <v>1</v>
      </c>
      <c r="J26" t="str">
        <f t="shared" si="1"/>
        <v/>
      </c>
    </row>
    <row r="27" spans="1:10" x14ac:dyDescent="0.25">
      <c r="A27" t="s">
        <v>18</v>
      </c>
      <c r="B27">
        <v>1026</v>
      </c>
      <c r="D27">
        <v>1841</v>
      </c>
      <c r="E27" t="s">
        <v>11</v>
      </c>
      <c r="F27" s="1">
        <v>42104</v>
      </c>
      <c r="G27" s="2">
        <v>7510</v>
      </c>
      <c r="H27">
        <f>IF(ISBLANK(E27), "", COUNTIFS(Validation!$C$17:$C$31, E27))</f>
        <v>1</v>
      </c>
      <c r="I27">
        <f t="shared" si="0"/>
        <v>1</v>
      </c>
      <c r="J27" t="str">
        <f t="shared" si="1"/>
        <v/>
      </c>
    </row>
    <row r="28" spans="1:10" x14ac:dyDescent="0.25">
      <c r="A28" t="s">
        <v>18</v>
      </c>
      <c r="B28">
        <v>1027</v>
      </c>
      <c r="D28">
        <v>1842</v>
      </c>
      <c r="E28" t="s">
        <v>17</v>
      </c>
      <c r="F28" s="1">
        <v>42106</v>
      </c>
      <c r="G28" s="2">
        <v>9052</v>
      </c>
      <c r="H28">
        <f>IF(ISBLANK(E28), "", COUNTIFS(Validation!$C$17:$C$31, E28))</f>
        <v>1</v>
      </c>
      <c r="I28">
        <f t="shared" si="0"/>
        <v>1</v>
      </c>
      <c r="J28" t="str">
        <f t="shared" si="1"/>
        <v/>
      </c>
    </row>
    <row r="29" spans="1:10" x14ac:dyDescent="0.25">
      <c r="A29" t="s">
        <v>18</v>
      </c>
      <c r="B29">
        <v>1028</v>
      </c>
      <c r="D29">
        <v>1861</v>
      </c>
      <c r="E29" t="s">
        <v>15</v>
      </c>
      <c r="F29" s="1">
        <v>42111</v>
      </c>
      <c r="G29" s="2">
        <v>8190.5</v>
      </c>
      <c r="H29">
        <f>IF(ISBLANK(E29), "", COUNTIFS(Validation!$C$17:$C$31, E29))</f>
        <v>1</v>
      </c>
      <c r="I29">
        <f t="shared" si="0"/>
        <v>1</v>
      </c>
      <c r="J29" t="str">
        <f t="shared" si="1"/>
        <v/>
      </c>
    </row>
    <row r="30" spans="1:10" x14ac:dyDescent="0.25">
      <c r="A30" t="s">
        <v>18</v>
      </c>
      <c r="B30">
        <v>1029</v>
      </c>
      <c r="D30">
        <v>1842</v>
      </c>
      <c r="E30" t="s">
        <v>17</v>
      </c>
      <c r="F30" s="1">
        <v>42111</v>
      </c>
      <c r="G30" s="2">
        <v>9052</v>
      </c>
      <c r="H30">
        <f>IF(ISBLANK(E30), "", COUNTIFS(Validation!$C$17:$C$31, E30))</f>
        <v>1</v>
      </c>
      <c r="I30">
        <f t="shared" si="0"/>
        <v>1</v>
      </c>
      <c r="J30" t="str">
        <f t="shared" si="1"/>
        <v/>
      </c>
    </row>
    <row r="31" spans="1:10" x14ac:dyDescent="0.25">
      <c r="A31" t="s">
        <v>18</v>
      </c>
      <c r="B31">
        <v>1030</v>
      </c>
      <c r="D31">
        <v>1843</v>
      </c>
      <c r="E31" t="s">
        <v>5</v>
      </c>
      <c r="F31" s="1">
        <v>42111</v>
      </c>
      <c r="G31" s="2">
        <v>11273.9</v>
      </c>
      <c r="H31">
        <f>IF(ISBLANK(E31), "", COUNTIFS(Validation!$C$17:$C$31, E31))</f>
        <v>1</v>
      </c>
      <c r="I31">
        <f t="shared" si="0"/>
        <v>1</v>
      </c>
      <c r="J31" t="str">
        <f t="shared" si="1"/>
        <v/>
      </c>
    </row>
    <row r="32" spans="1:10" x14ac:dyDescent="0.25">
      <c r="A32" t="s">
        <v>18</v>
      </c>
      <c r="B32">
        <v>1031</v>
      </c>
      <c r="D32">
        <v>1836</v>
      </c>
      <c r="E32" t="s">
        <v>9</v>
      </c>
      <c r="F32" s="1">
        <v>42117</v>
      </c>
      <c r="G32" s="2">
        <v>19571.8</v>
      </c>
      <c r="H32">
        <f>IF(ISBLANK(E32), "", COUNTIFS(Validation!$C$17:$C$31, E32))</f>
        <v>1</v>
      </c>
      <c r="I32">
        <f t="shared" si="0"/>
        <v>1</v>
      </c>
      <c r="J32" t="str">
        <f t="shared" si="1"/>
        <v/>
      </c>
    </row>
    <row r="33" spans="1:10" x14ac:dyDescent="0.25">
      <c r="A33" t="s">
        <v>18</v>
      </c>
      <c r="B33">
        <v>1032</v>
      </c>
      <c r="D33">
        <v>1841</v>
      </c>
      <c r="E33" t="s">
        <v>11</v>
      </c>
      <c r="F33" s="1">
        <v>42117</v>
      </c>
      <c r="G33" s="2">
        <v>1300</v>
      </c>
      <c r="H33">
        <f>IF(ISBLANK(E33), "", COUNTIFS(Validation!$C$17:$C$31, E33))</f>
        <v>1</v>
      </c>
      <c r="I33">
        <f t="shared" si="0"/>
        <v>1</v>
      </c>
      <c r="J33" t="str">
        <f t="shared" si="1"/>
        <v/>
      </c>
    </row>
    <row r="34" spans="1:10" x14ac:dyDescent="0.25">
      <c r="A34" t="s">
        <v>18</v>
      </c>
      <c r="B34">
        <v>1033</v>
      </c>
      <c r="D34">
        <v>1168</v>
      </c>
      <c r="E34" t="s">
        <v>2</v>
      </c>
      <c r="F34" s="1">
        <v>42117</v>
      </c>
      <c r="G34" s="2">
        <v>835</v>
      </c>
      <c r="H34">
        <f>IF(ISBLANK(E34), "", COUNTIFS(Validation!$C$17:$C$31, E34))</f>
        <v>1</v>
      </c>
      <c r="I34">
        <f t="shared" si="0"/>
        <v>1</v>
      </c>
      <c r="J34" t="str">
        <f t="shared" si="1"/>
        <v/>
      </c>
    </row>
    <row r="35" spans="1:10" x14ac:dyDescent="0.25">
      <c r="A35" t="s">
        <v>18</v>
      </c>
      <c r="B35">
        <v>1034</v>
      </c>
      <c r="D35">
        <v>1837</v>
      </c>
      <c r="E35" t="s">
        <v>10</v>
      </c>
      <c r="F35" s="1">
        <v>42117</v>
      </c>
      <c r="G35" s="2">
        <v>7600</v>
      </c>
      <c r="H35">
        <f>IF(ISBLANK(E35), "", COUNTIFS(Validation!$C$17:$C$31, E35))</f>
        <v>1</v>
      </c>
      <c r="I35">
        <f t="shared" si="0"/>
        <v>1</v>
      </c>
      <c r="J35" t="str">
        <f t="shared" si="1"/>
        <v/>
      </c>
    </row>
    <row r="36" spans="1:10" x14ac:dyDescent="0.25">
      <c r="A36" t="s">
        <v>18</v>
      </c>
      <c r="B36">
        <v>1035</v>
      </c>
      <c r="D36">
        <v>1841</v>
      </c>
      <c r="E36" t="s">
        <v>11</v>
      </c>
      <c r="F36" s="1">
        <v>42117</v>
      </c>
      <c r="G36" s="2">
        <v>702</v>
      </c>
      <c r="H36">
        <f>IF(ISBLANK(E36), "", COUNTIFS(Validation!$C$17:$C$31, E36))</f>
        <v>1</v>
      </c>
      <c r="I36">
        <f t="shared" si="0"/>
        <v>1</v>
      </c>
      <c r="J36" t="str">
        <f t="shared" si="1"/>
        <v/>
      </c>
    </row>
    <row r="37" spans="1:10" x14ac:dyDescent="0.25">
      <c r="A37" t="s">
        <v>18</v>
      </c>
      <c r="B37">
        <v>1036</v>
      </c>
      <c r="D37">
        <v>1814</v>
      </c>
      <c r="E37" t="s">
        <v>3</v>
      </c>
      <c r="F37" s="1">
        <v>42117</v>
      </c>
      <c r="G37" s="2">
        <v>4380.5</v>
      </c>
      <c r="H37">
        <f>IF(ISBLANK(E37), "", COUNTIFS(Validation!$C$17:$C$31, E37))</f>
        <v>1</v>
      </c>
      <c r="I37">
        <f t="shared" si="0"/>
        <v>1</v>
      </c>
      <c r="J37" t="str">
        <f t="shared" si="1"/>
        <v/>
      </c>
    </row>
    <row r="38" spans="1:10" x14ac:dyDescent="0.25">
      <c r="A38" t="s">
        <v>18</v>
      </c>
      <c r="B38">
        <v>1037</v>
      </c>
      <c r="D38">
        <v>1167</v>
      </c>
      <c r="E38" t="s">
        <v>1</v>
      </c>
      <c r="F38" s="1">
        <v>42117</v>
      </c>
      <c r="G38" s="2">
        <v>19312</v>
      </c>
      <c r="H38">
        <f>IF(ISBLANK(E38), "", COUNTIFS(Validation!$C$17:$C$31, E38))</f>
        <v>1</v>
      </c>
      <c r="I38">
        <f t="shared" si="0"/>
        <v>1</v>
      </c>
      <c r="J38" t="str">
        <f t="shared" si="1"/>
        <v/>
      </c>
    </row>
    <row r="39" spans="1:10" x14ac:dyDescent="0.25">
      <c r="A39" t="s">
        <v>18</v>
      </c>
      <c r="B39">
        <v>1038</v>
      </c>
      <c r="D39">
        <v>1861</v>
      </c>
      <c r="E39" t="s">
        <v>15</v>
      </c>
      <c r="F39" s="1">
        <v>42118</v>
      </c>
      <c r="G39" s="2">
        <v>8074.4</v>
      </c>
      <c r="H39">
        <f>IF(ISBLANK(E39), "", COUNTIFS(Validation!$C$17:$C$31, E39))</f>
        <v>1</v>
      </c>
      <c r="I39">
        <f t="shared" si="0"/>
        <v>1</v>
      </c>
      <c r="J39" t="str">
        <f t="shared" si="1"/>
        <v/>
      </c>
    </row>
    <row r="40" spans="1:10" x14ac:dyDescent="0.25">
      <c r="A40" t="s">
        <v>18</v>
      </c>
      <c r="B40">
        <v>1039</v>
      </c>
      <c r="D40">
        <v>1837</v>
      </c>
      <c r="E40" t="s">
        <v>10</v>
      </c>
      <c r="F40" s="1">
        <v>42118</v>
      </c>
      <c r="G40" s="2">
        <v>14092.6</v>
      </c>
      <c r="H40">
        <f>IF(ISBLANK(E40), "", COUNTIFS(Validation!$C$17:$C$31, E40))</f>
        <v>1</v>
      </c>
      <c r="I40">
        <f t="shared" si="0"/>
        <v>1</v>
      </c>
      <c r="J40" t="str">
        <f t="shared" si="1"/>
        <v/>
      </c>
    </row>
    <row r="41" spans="1:10" x14ac:dyDescent="0.25">
      <c r="A41" t="s">
        <v>18</v>
      </c>
      <c r="B41">
        <v>1040</v>
      </c>
      <c r="D41">
        <v>1842</v>
      </c>
      <c r="E41" t="s">
        <v>17</v>
      </c>
      <c r="F41" s="1">
        <v>42121</v>
      </c>
      <c r="G41" s="2">
        <v>9052</v>
      </c>
      <c r="H41">
        <f>IF(ISBLANK(E41), "", COUNTIFS(Validation!$C$17:$C$31, E41))</f>
        <v>1</v>
      </c>
      <c r="I41">
        <f t="shared" si="0"/>
        <v>1</v>
      </c>
      <c r="J41" t="str">
        <f t="shared" si="1"/>
        <v/>
      </c>
    </row>
    <row r="42" spans="1:10" x14ac:dyDescent="0.25">
      <c r="A42" t="s">
        <v>18</v>
      </c>
      <c r="B42">
        <v>1041</v>
      </c>
      <c r="D42">
        <v>1843</v>
      </c>
      <c r="E42" t="s">
        <v>5</v>
      </c>
      <c r="F42" s="1">
        <v>42121</v>
      </c>
      <c r="G42" s="2">
        <v>11119.1</v>
      </c>
      <c r="H42">
        <f>IF(ISBLANK(E42), "", COUNTIFS(Validation!$C$17:$C$31, E42))</f>
        <v>1</v>
      </c>
      <c r="I42">
        <f t="shared" si="0"/>
        <v>1</v>
      </c>
      <c r="J42" t="str">
        <f t="shared" si="1"/>
        <v/>
      </c>
    </row>
    <row r="43" spans="1:10" x14ac:dyDescent="0.25">
      <c r="A43" t="s">
        <v>18</v>
      </c>
      <c r="B43">
        <v>1042</v>
      </c>
      <c r="D43">
        <v>1168</v>
      </c>
      <c r="E43" t="s">
        <v>2</v>
      </c>
      <c r="F43" s="1">
        <v>42125</v>
      </c>
      <c r="G43" s="2">
        <v>663.6</v>
      </c>
      <c r="H43">
        <f>IF(ISBLANK(E43), "", COUNTIFS(Validation!$C$17:$C$31, E43))</f>
        <v>1</v>
      </c>
      <c r="I43">
        <f t="shared" si="0"/>
        <v>1</v>
      </c>
      <c r="J43" t="str">
        <f t="shared" si="1"/>
        <v/>
      </c>
    </row>
    <row r="44" spans="1:10" x14ac:dyDescent="0.25">
      <c r="A44" t="s">
        <v>18</v>
      </c>
      <c r="B44">
        <v>1043</v>
      </c>
      <c r="D44">
        <v>1814</v>
      </c>
      <c r="E44" t="s">
        <v>3</v>
      </c>
      <c r="F44" s="1">
        <v>42125</v>
      </c>
      <c r="G44" s="2">
        <v>8641.08</v>
      </c>
      <c r="H44">
        <f>IF(ISBLANK(E44), "", COUNTIFS(Validation!$C$17:$C$31, E44))</f>
        <v>1</v>
      </c>
      <c r="I44">
        <f t="shared" si="0"/>
        <v>1</v>
      </c>
      <c r="J44" t="str">
        <f t="shared" si="1"/>
        <v/>
      </c>
    </row>
    <row r="45" spans="1:10" x14ac:dyDescent="0.25">
      <c r="A45" t="s">
        <v>18</v>
      </c>
      <c r="B45">
        <v>1044</v>
      </c>
      <c r="D45">
        <v>1837</v>
      </c>
      <c r="E45" t="s">
        <v>10</v>
      </c>
      <c r="F45" s="1">
        <v>42125</v>
      </c>
      <c r="G45" s="2">
        <v>11424.67</v>
      </c>
      <c r="H45">
        <f>IF(ISBLANK(E45), "", COUNTIFS(Validation!$C$17:$C$31, E45))</f>
        <v>1</v>
      </c>
      <c r="I45">
        <f t="shared" si="0"/>
        <v>1</v>
      </c>
      <c r="J45" t="str">
        <f t="shared" si="1"/>
        <v/>
      </c>
    </row>
    <row r="46" spans="1:10" x14ac:dyDescent="0.25">
      <c r="A46" t="s">
        <v>18</v>
      </c>
      <c r="B46">
        <v>1045</v>
      </c>
      <c r="D46">
        <v>1168</v>
      </c>
      <c r="E46" t="s">
        <v>2</v>
      </c>
      <c r="F46" s="1">
        <v>42128</v>
      </c>
      <c r="G46" s="2">
        <v>520.79999999999995</v>
      </c>
      <c r="H46">
        <f>IF(ISBLANK(E46), "", COUNTIFS(Validation!$C$17:$C$31, E46))</f>
        <v>1</v>
      </c>
      <c r="I46">
        <f t="shared" si="0"/>
        <v>1</v>
      </c>
      <c r="J46" t="str">
        <f t="shared" si="1"/>
        <v/>
      </c>
    </row>
    <row r="47" spans="1:10" x14ac:dyDescent="0.25">
      <c r="A47" t="s">
        <v>18</v>
      </c>
      <c r="B47">
        <v>1046</v>
      </c>
      <c r="D47">
        <v>1862</v>
      </c>
      <c r="E47" t="s">
        <v>14</v>
      </c>
      <c r="F47" s="1">
        <v>42128</v>
      </c>
      <c r="G47" s="2">
        <v>7851.48</v>
      </c>
      <c r="H47">
        <f>IF(ISBLANK(E47), "", COUNTIFS(Validation!$C$17:$C$31, E47))</f>
        <v>1</v>
      </c>
      <c r="I47">
        <f t="shared" si="0"/>
        <v>1</v>
      </c>
      <c r="J47" t="str">
        <f t="shared" si="1"/>
        <v/>
      </c>
    </row>
    <row r="48" spans="1:10" x14ac:dyDescent="0.25">
      <c r="A48" t="s">
        <v>18</v>
      </c>
      <c r="B48">
        <v>1047</v>
      </c>
      <c r="D48">
        <v>1863</v>
      </c>
      <c r="E48" t="s">
        <v>13</v>
      </c>
      <c r="F48" s="1">
        <v>42128</v>
      </c>
      <c r="G48" s="2">
        <v>6159.72</v>
      </c>
      <c r="H48">
        <f>IF(ISBLANK(E48), "", COUNTIFS(Validation!$C$17:$C$31, E48))</f>
        <v>1</v>
      </c>
      <c r="I48">
        <f t="shared" si="0"/>
        <v>1</v>
      </c>
      <c r="J48" t="str">
        <f t="shared" si="1"/>
        <v/>
      </c>
    </row>
    <row r="49" spans="1:10" x14ac:dyDescent="0.25">
      <c r="A49" t="s">
        <v>18</v>
      </c>
      <c r="B49">
        <v>1048</v>
      </c>
      <c r="D49">
        <v>1842</v>
      </c>
      <c r="E49" t="s">
        <v>17</v>
      </c>
      <c r="F49" s="1">
        <v>42135</v>
      </c>
      <c r="G49" s="2">
        <v>7603.68</v>
      </c>
      <c r="H49">
        <f>IF(ISBLANK(E49), "", COUNTIFS(Validation!$C$17:$C$31, E49))</f>
        <v>1</v>
      </c>
      <c r="I49">
        <f t="shared" si="0"/>
        <v>1</v>
      </c>
      <c r="J49" t="str">
        <f t="shared" si="1"/>
        <v/>
      </c>
    </row>
    <row r="50" spans="1:10" x14ac:dyDescent="0.25">
      <c r="A50" t="s">
        <v>18</v>
      </c>
      <c r="B50">
        <v>1049</v>
      </c>
      <c r="D50">
        <v>1843</v>
      </c>
      <c r="E50" t="s">
        <v>5</v>
      </c>
      <c r="F50" s="1">
        <v>42135</v>
      </c>
      <c r="G50" s="2">
        <v>9340.0400000000009</v>
      </c>
      <c r="H50">
        <f>IF(ISBLANK(E50), "", COUNTIFS(Validation!$C$17:$C$31, E50))</f>
        <v>1</v>
      </c>
      <c r="I50">
        <f t="shared" si="0"/>
        <v>1</v>
      </c>
      <c r="J50" t="str">
        <f t="shared" si="1"/>
        <v/>
      </c>
    </row>
    <row r="51" spans="1:10" x14ac:dyDescent="0.25">
      <c r="A51" t="s">
        <v>18</v>
      </c>
      <c r="B51">
        <v>1050</v>
      </c>
      <c r="D51">
        <v>1861</v>
      </c>
      <c r="E51" t="s">
        <v>15</v>
      </c>
      <c r="F51" s="1">
        <v>42135</v>
      </c>
      <c r="G51" s="2">
        <v>6880.02</v>
      </c>
      <c r="H51">
        <f>IF(ISBLANK(E51), "", COUNTIFS(Validation!$C$17:$C$31, E51))</f>
        <v>1</v>
      </c>
      <c r="I51">
        <f t="shared" si="0"/>
        <v>1</v>
      </c>
      <c r="J51" t="str">
        <f t="shared" si="1"/>
        <v/>
      </c>
    </row>
    <row r="52" spans="1:10" x14ac:dyDescent="0.25">
      <c r="A52" t="s">
        <v>18</v>
      </c>
      <c r="B52">
        <v>1051</v>
      </c>
      <c r="D52">
        <v>1839</v>
      </c>
      <c r="E52" t="s">
        <v>7</v>
      </c>
      <c r="F52" s="1">
        <v>42139</v>
      </c>
      <c r="G52" s="2">
        <v>20832</v>
      </c>
      <c r="H52">
        <f>IF(ISBLANK(E52), "", COUNTIFS(Validation!$C$17:$C$31, E52))</f>
        <v>1</v>
      </c>
      <c r="I52">
        <f t="shared" si="0"/>
        <v>1</v>
      </c>
      <c r="J52" t="str">
        <f t="shared" si="1"/>
        <v/>
      </c>
    </row>
    <row r="53" spans="1:10" x14ac:dyDescent="0.25">
      <c r="A53" t="s">
        <v>18</v>
      </c>
      <c r="B53">
        <v>1052</v>
      </c>
      <c r="D53">
        <v>1840</v>
      </c>
      <c r="E53" t="s">
        <v>8</v>
      </c>
      <c r="F53" s="1">
        <v>42139</v>
      </c>
      <c r="G53" s="2">
        <v>18528.38</v>
      </c>
      <c r="H53">
        <f>IF(ISBLANK(E53), "", COUNTIFS(Validation!$C$17:$C$31, E53))</f>
        <v>1</v>
      </c>
      <c r="I53">
        <f t="shared" si="0"/>
        <v>1</v>
      </c>
      <c r="J53" t="str">
        <f t="shared" si="1"/>
        <v/>
      </c>
    </row>
    <row r="54" spans="1:10" x14ac:dyDescent="0.25">
      <c r="A54" t="s">
        <v>18</v>
      </c>
      <c r="B54">
        <v>1053</v>
      </c>
      <c r="D54">
        <v>1841</v>
      </c>
      <c r="E54" t="s">
        <v>11</v>
      </c>
      <c r="F54" s="1">
        <v>42139</v>
      </c>
      <c r="G54" s="2">
        <v>3015.6</v>
      </c>
      <c r="H54">
        <f>IF(ISBLANK(E54), "", COUNTIFS(Validation!$C$17:$C$31, E54))</f>
        <v>1</v>
      </c>
      <c r="I54">
        <f t="shared" si="0"/>
        <v>1</v>
      </c>
      <c r="J54" t="str">
        <f t="shared" si="1"/>
        <v/>
      </c>
    </row>
    <row r="55" spans="1:10" x14ac:dyDescent="0.25">
      <c r="A55" t="s">
        <v>18</v>
      </c>
      <c r="B55">
        <v>1054</v>
      </c>
      <c r="D55">
        <v>1861</v>
      </c>
      <c r="E55" t="s">
        <v>15</v>
      </c>
      <c r="F55" s="1">
        <v>42142</v>
      </c>
      <c r="G55" s="2">
        <v>6555.7</v>
      </c>
      <c r="H55">
        <f>IF(ISBLANK(E55), "", COUNTIFS(Validation!$C$17:$C$31, E55))</f>
        <v>1</v>
      </c>
      <c r="I55">
        <f t="shared" si="0"/>
        <v>1</v>
      </c>
      <c r="J55" t="str">
        <f t="shared" si="1"/>
        <v/>
      </c>
    </row>
    <row r="56" spans="1:10" x14ac:dyDescent="0.25">
      <c r="A56" t="s">
        <v>18</v>
      </c>
      <c r="B56">
        <v>1055</v>
      </c>
      <c r="D56">
        <v>1843</v>
      </c>
      <c r="E56" t="s">
        <v>5</v>
      </c>
      <c r="F56" s="1">
        <v>42142</v>
      </c>
      <c r="G56" s="2">
        <v>9537.44</v>
      </c>
      <c r="H56">
        <f>IF(ISBLANK(E56), "", COUNTIFS(Validation!$C$17:$C$31, E56))</f>
        <v>1</v>
      </c>
      <c r="I56">
        <f t="shared" si="0"/>
        <v>1</v>
      </c>
      <c r="J56" t="str">
        <f t="shared" si="1"/>
        <v/>
      </c>
    </row>
    <row r="57" spans="1:10" x14ac:dyDescent="0.25">
      <c r="A57" t="s">
        <v>18</v>
      </c>
      <c r="B57">
        <v>1056</v>
      </c>
      <c r="D57">
        <v>1840</v>
      </c>
      <c r="E57" t="s">
        <v>8</v>
      </c>
      <c r="F57" s="1">
        <v>42146</v>
      </c>
      <c r="G57" s="2">
        <v>18713.669999999998</v>
      </c>
      <c r="H57">
        <f>IF(ISBLANK(E57), "", COUNTIFS(Validation!$C$17:$C$31, E57))</f>
        <v>1</v>
      </c>
      <c r="I57">
        <f t="shared" si="0"/>
        <v>1</v>
      </c>
      <c r="J57" t="str">
        <f t="shared" si="1"/>
        <v/>
      </c>
    </row>
    <row r="58" spans="1:10" x14ac:dyDescent="0.25">
      <c r="A58" t="s">
        <v>18</v>
      </c>
      <c r="B58">
        <v>1057</v>
      </c>
      <c r="D58">
        <v>1842</v>
      </c>
      <c r="E58" t="s">
        <v>17</v>
      </c>
      <c r="F58" s="1">
        <v>42149</v>
      </c>
      <c r="G58" s="2">
        <v>7125.23</v>
      </c>
      <c r="H58">
        <f>IF(ISBLANK(E58), "", COUNTIFS(Validation!$C$17:$C$31, E58))</f>
        <v>1</v>
      </c>
      <c r="I58">
        <f t="shared" si="0"/>
        <v>1</v>
      </c>
      <c r="J58" t="str">
        <f t="shared" si="1"/>
        <v/>
      </c>
    </row>
    <row r="59" spans="1:10" x14ac:dyDescent="0.25">
      <c r="A59" t="s">
        <v>18</v>
      </c>
      <c r="B59">
        <v>1058</v>
      </c>
      <c r="D59">
        <v>1839</v>
      </c>
      <c r="E59" t="s">
        <v>7</v>
      </c>
      <c r="F59" s="1">
        <v>42151</v>
      </c>
      <c r="G59" s="2">
        <v>21258.94</v>
      </c>
      <c r="H59">
        <f>IF(ISBLANK(E59), "", COUNTIFS(Validation!$C$17:$C$31, E59))</f>
        <v>1</v>
      </c>
      <c r="I59">
        <f t="shared" si="0"/>
        <v>1</v>
      </c>
      <c r="J59" t="str">
        <f t="shared" si="1"/>
        <v/>
      </c>
    </row>
    <row r="60" spans="1:10" x14ac:dyDescent="0.25">
      <c r="A60" t="s">
        <v>18</v>
      </c>
      <c r="B60">
        <v>1059</v>
      </c>
      <c r="D60">
        <v>1841</v>
      </c>
      <c r="E60" t="s">
        <v>11</v>
      </c>
      <c r="F60" s="1">
        <v>42151</v>
      </c>
      <c r="G60" s="2">
        <v>3071.88</v>
      </c>
      <c r="H60">
        <f>IF(ISBLANK(E60), "", COUNTIFS(Validation!$C$17:$C$31, E60))</f>
        <v>1</v>
      </c>
      <c r="I60">
        <f t="shared" si="0"/>
        <v>1</v>
      </c>
      <c r="J60" t="str">
        <f t="shared" si="1"/>
        <v/>
      </c>
    </row>
    <row r="61" spans="1:10" x14ac:dyDescent="0.25">
      <c r="A61" t="s">
        <v>18</v>
      </c>
      <c r="B61">
        <v>1060</v>
      </c>
      <c r="D61">
        <v>1840</v>
      </c>
      <c r="E61" t="s">
        <v>8</v>
      </c>
      <c r="F61" s="1">
        <v>42151</v>
      </c>
      <c r="G61" s="2">
        <v>18899.93</v>
      </c>
      <c r="H61">
        <f>IF(ISBLANK(E61), "", COUNTIFS(Validation!$C$17:$C$31, E61))</f>
        <v>1</v>
      </c>
      <c r="I61">
        <f t="shared" si="0"/>
        <v>1</v>
      </c>
      <c r="J61" t="str">
        <f t="shared" si="1"/>
        <v/>
      </c>
    </row>
    <row r="62" spans="1:10" x14ac:dyDescent="0.25">
      <c r="A62" t="s">
        <v>18</v>
      </c>
      <c r="B62">
        <v>1061</v>
      </c>
      <c r="D62">
        <v>1838</v>
      </c>
      <c r="E62" t="s">
        <v>16</v>
      </c>
      <c r="F62" s="1">
        <v>42151</v>
      </c>
      <c r="G62" s="2">
        <v>18766.27</v>
      </c>
      <c r="H62">
        <f>IF(ISBLANK(E62), "", COUNTIFS(Validation!$C$17:$C$31, E62))</f>
        <v>1</v>
      </c>
      <c r="I62">
        <f t="shared" si="0"/>
        <v>1</v>
      </c>
      <c r="J62" t="str">
        <f t="shared" si="1"/>
        <v/>
      </c>
    </row>
    <row r="63" spans="1:10" x14ac:dyDescent="0.25">
      <c r="A63" t="s">
        <v>18</v>
      </c>
      <c r="B63">
        <v>1062</v>
      </c>
      <c r="D63">
        <v>1842</v>
      </c>
      <c r="E63" t="s">
        <v>17</v>
      </c>
      <c r="F63" s="1">
        <v>42153</v>
      </c>
      <c r="G63" s="2">
        <v>3408.72</v>
      </c>
      <c r="H63">
        <f>IF(ISBLANK(E63), "", COUNTIFS(Validation!$C$17:$C$31, E63))</f>
        <v>1</v>
      </c>
      <c r="I63">
        <f t="shared" si="0"/>
        <v>1</v>
      </c>
      <c r="J63" t="str">
        <f t="shared" si="1"/>
        <v/>
      </c>
    </row>
    <row r="64" spans="1:10" x14ac:dyDescent="0.25">
      <c r="A64" t="s">
        <v>18</v>
      </c>
      <c r="B64">
        <v>1063</v>
      </c>
      <c r="D64">
        <v>1167</v>
      </c>
      <c r="E64" t="s">
        <v>1</v>
      </c>
      <c r="F64" s="1">
        <v>42153</v>
      </c>
      <c r="G64" s="2">
        <v>5066.88</v>
      </c>
      <c r="H64">
        <f>IF(ISBLANK(E64), "", COUNTIFS(Validation!$C$17:$C$31, E64))</f>
        <v>1</v>
      </c>
      <c r="I64">
        <f t="shared" si="0"/>
        <v>1</v>
      </c>
      <c r="J64" t="str">
        <f t="shared" si="1"/>
        <v/>
      </c>
    </row>
    <row r="65" spans="1:10" x14ac:dyDescent="0.25">
      <c r="A65" t="s">
        <v>18</v>
      </c>
      <c r="B65">
        <v>1064</v>
      </c>
      <c r="D65">
        <v>1843</v>
      </c>
      <c r="E65" t="s">
        <v>5</v>
      </c>
      <c r="F65" s="1">
        <v>42153</v>
      </c>
      <c r="G65" s="2">
        <v>10341.24</v>
      </c>
      <c r="H65">
        <f>IF(ISBLANK(E65), "", COUNTIFS(Validation!$C$17:$C$31, E65))</f>
        <v>1</v>
      </c>
      <c r="I65">
        <f t="shared" si="0"/>
        <v>1</v>
      </c>
      <c r="J65" t="str">
        <f t="shared" si="1"/>
        <v/>
      </c>
    </row>
    <row r="66" spans="1:10" x14ac:dyDescent="0.25">
      <c r="A66" t="s">
        <v>18</v>
      </c>
      <c r="B66">
        <v>1065</v>
      </c>
      <c r="D66">
        <v>1842</v>
      </c>
      <c r="E66" t="s">
        <v>17</v>
      </c>
      <c r="F66" s="1">
        <v>42157</v>
      </c>
      <c r="G66" s="2">
        <v>8391.94</v>
      </c>
      <c r="H66">
        <f>IF(ISBLANK(E66), "", COUNTIFS(Validation!$C$17:$C$31, E66))</f>
        <v>1</v>
      </c>
      <c r="I66">
        <f t="shared" ref="I66:I129" si="2">IF(ISBLANK(B66), "", COUNTIF(B:B, B66))</f>
        <v>1</v>
      </c>
      <c r="J66" t="str">
        <f t="shared" si="1"/>
        <v/>
      </c>
    </row>
    <row r="67" spans="1:10" x14ac:dyDescent="0.25">
      <c r="A67" t="s">
        <v>18</v>
      </c>
      <c r="B67">
        <v>1066</v>
      </c>
      <c r="D67">
        <v>1861</v>
      </c>
      <c r="E67" t="s">
        <v>15</v>
      </c>
      <c r="F67" s="1">
        <v>42157</v>
      </c>
      <c r="G67" s="2">
        <v>7813.39</v>
      </c>
      <c r="H67">
        <f>IF(ISBLANK(E67), "", COUNTIFS(Validation!$C$17:$C$31, E67))</f>
        <v>1</v>
      </c>
      <c r="I67">
        <f t="shared" si="2"/>
        <v>1</v>
      </c>
      <c r="J67" t="str">
        <f t="shared" ref="J67:J130" si="3">IF($C67="","",COUNTIF(B:B,$C67))</f>
        <v/>
      </c>
    </row>
    <row r="68" spans="1:10" x14ac:dyDescent="0.25">
      <c r="A68" t="s">
        <v>18</v>
      </c>
      <c r="B68">
        <v>1067</v>
      </c>
      <c r="D68">
        <v>1861</v>
      </c>
      <c r="E68" t="s">
        <v>15</v>
      </c>
      <c r="F68" s="1">
        <v>42160</v>
      </c>
      <c r="G68" s="2">
        <v>7896.37</v>
      </c>
      <c r="H68">
        <f>IF(ISBLANK(E68), "", COUNTIFS(Validation!$C$17:$C$31, E68))</f>
        <v>1</v>
      </c>
      <c r="I68">
        <f t="shared" si="2"/>
        <v>1</v>
      </c>
      <c r="J68" t="str">
        <f t="shared" si="3"/>
        <v/>
      </c>
    </row>
    <row r="69" spans="1:10" x14ac:dyDescent="0.25">
      <c r="A69" t="s">
        <v>18</v>
      </c>
      <c r="B69">
        <v>1068</v>
      </c>
      <c r="D69">
        <v>1862</v>
      </c>
      <c r="E69" t="s">
        <v>14</v>
      </c>
      <c r="F69" s="1">
        <v>42163</v>
      </c>
      <c r="G69" s="2">
        <v>9441.82</v>
      </c>
      <c r="H69">
        <f>IF(ISBLANK(E69), "", COUNTIFS(Validation!$C$17:$C$31, E69))</f>
        <v>1</v>
      </c>
      <c r="I69">
        <f t="shared" si="2"/>
        <v>1</v>
      </c>
      <c r="J69" t="str">
        <f t="shared" si="3"/>
        <v/>
      </c>
    </row>
    <row r="70" spans="1:10" x14ac:dyDescent="0.25">
      <c r="A70" t="s">
        <v>18</v>
      </c>
      <c r="B70">
        <v>1069</v>
      </c>
      <c r="D70">
        <v>1863</v>
      </c>
      <c r="E70" t="s">
        <v>13</v>
      </c>
      <c r="F70" s="1">
        <v>42163</v>
      </c>
      <c r="G70" s="2">
        <v>7441.67</v>
      </c>
      <c r="H70">
        <f>IF(ISBLANK(E70), "", COUNTIFS(Validation!$C$17:$C$31, E70))</f>
        <v>1</v>
      </c>
      <c r="I70">
        <f t="shared" si="2"/>
        <v>1</v>
      </c>
      <c r="J70" t="str">
        <f t="shared" si="3"/>
        <v/>
      </c>
    </row>
    <row r="71" spans="1:10" x14ac:dyDescent="0.25">
      <c r="A71" t="s">
        <v>18</v>
      </c>
      <c r="B71">
        <v>1070</v>
      </c>
      <c r="D71">
        <v>1864</v>
      </c>
      <c r="E71" t="s">
        <v>12</v>
      </c>
      <c r="F71" s="1">
        <v>42163</v>
      </c>
      <c r="G71" s="2">
        <v>13940.7</v>
      </c>
      <c r="H71">
        <f>IF(ISBLANK(E71), "", COUNTIFS(Validation!$C$17:$C$31, E71))</f>
        <v>1</v>
      </c>
      <c r="I71">
        <f t="shared" si="2"/>
        <v>1</v>
      </c>
      <c r="J71" t="str">
        <f t="shared" si="3"/>
        <v/>
      </c>
    </row>
    <row r="72" spans="1:10" x14ac:dyDescent="0.25">
      <c r="A72" t="s">
        <v>18</v>
      </c>
      <c r="B72">
        <v>1071</v>
      </c>
      <c r="D72">
        <v>1168</v>
      </c>
      <c r="E72" t="s">
        <v>2</v>
      </c>
      <c r="F72" s="1">
        <v>42166</v>
      </c>
      <c r="G72" s="2">
        <v>11738.3</v>
      </c>
      <c r="H72">
        <f>IF(ISBLANK(E72), "", COUNTIFS(Validation!$C$17:$C$31, E72))</f>
        <v>1</v>
      </c>
      <c r="I72">
        <f t="shared" si="2"/>
        <v>1</v>
      </c>
      <c r="J72" t="str">
        <f t="shared" si="3"/>
        <v/>
      </c>
    </row>
    <row r="73" spans="1:10" x14ac:dyDescent="0.25">
      <c r="A73" t="s">
        <v>18</v>
      </c>
      <c r="B73">
        <v>1072</v>
      </c>
      <c r="D73">
        <v>1861</v>
      </c>
      <c r="E73" t="s">
        <v>15</v>
      </c>
      <c r="F73" s="1">
        <v>42167</v>
      </c>
      <c r="G73" s="2">
        <v>7979.7</v>
      </c>
      <c r="H73">
        <f>IF(ISBLANK(E73), "", COUNTIFS(Validation!$C$17:$C$31, E73))</f>
        <v>1</v>
      </c>
      <c r="I73">
        <f t="shared" si="2"/>
        <v>1</v>
      </c>
      <c r="J73" t="str">
        <f t="shared" si="3"/>
        <v/>
      </c>
    </row>
    <row r="74" spans="1:10" x14ac:dyDescent="0.25">
      <c r="A74" t="s">
        <v>18</v>
      </c>
      <c r="B74">
        <v>1073</v>
      </c>
      <c r="D74">
        <v>1842</v>
      </c>
      <c r="E74" t="s">
        <v>17</v>
      </c>
      <c r="F74" s="1">
        <v>42167</v>
      </c>
      <c r="G74" s="2">
        <v>8551.7999999999993</v>
      </c>
      <c r="H74">
        <f>IF(ISBLANK(E74), "", COUNTIFS(Validation!$C$17:$C$31, E74))</f>
        <v>1</v>
      </c>
      <c r="I74">
        <f t="shared" si="2"/>
        <v>1</v>
      </c>
      <c r="J74" t="str">
        <f t="shared" si="3"/>
        <v/>
      </c>
    </row>
    <row r="75" spans="1:10" x14ac:dyDescent="0.25">
      <c r="A75" t="s">
        <v>18</v>
      </c>
      <c r="B75">
        <v>1074</v>
      </c>
      <c r="D75">
        <v>1863</v>
      </c>
      <c r="E75" t="s">
        <v>13</v>
      </c>
      <c r="F75" s="1">
        <v>42170</v>
      </c>
      <c r="G75" s="2">
        <v>7527.8</v>
      </c>
      <c r="H75">
        <f>IF(ISBLANK(E75), "", COUNTIFS(Validation!$C$17:$C$31, E75))</f>
        <v>1</v>
      </c>
      <c r="I75">
        <f t="shared" si="2"/>
        <v>1</v>
      </c>
      <c r="J75" t="str">
        <f t="shared" si="3"/>
        <v/>
      </c>
    </row>
    <row r="76" spans="1:10" x14ac:dyDescent="0.25">
      <c r="A76" t="s">
        <v>18</v>
      </c>
      <c r="B76">
        <v>1075</v>
      </c>
      <c r="D76">
        <v>1862</v>
      </c>
      <c r="E76" t="s">
        <v>14</v>
      </c>
      <c r="F76" s="1">
        <v>42170</v>
      </c>
      <c r="G76" s="2">
        <v>9537.44</v>
      </c>
      <c r="H76">
        <f>IF(ISBLANK(E76), "", COUNTIFS(Validation!$C$17:$C$31, E76))</f>
        <v>1</v>
      </c>
      <c r="I76">
        <f t="shared" si="2"/>
        <v>1</v>
      </c>
      <c r="J76" t="str">
        <f t="shared" si="3"/>
        <v/>
      </c>
    </row>
    <row r="77" spans="1:10" x14ac:dyDescent="0.25">
      <c r="A77" t="s">
        <v>18</v>
      </c>
      <c r="B77">
        <v>1076</v>
      </c>
      <c r="D77">
        <v>1837</v>
      </c>
      <c r="E77" t="s">
        <v>10</v>
      </c>
      <c r="F77" s="1">
        <v>42174</v>
      </c>
      <c r="G77" s="2">
        <v>13744.34</v>
      </c>
      <c r="H77">
        <f>IF(ISBLANK(E77), "", COUNTIFS(Validation!$C$17:$C$31, E77))</f>
        <v>1</v>
      </c>
      <c r="I77">
        <f t="shared" si="2"/>
        <v>1</v>
      </c>
      <c r="J77" t="str">
        <f t="shared" si="3"/>
        <v/>
      </c>
    </row>
    <row r="78" spans="1:10" x14ac:dyDescent="0.25">
      <c r="A78" t="s">
        <v>18</v>
      </c>
      <c r="B78">
        <v>1077</v>
      </c>
      <c r="D78">
        <v>1840</v>
      </c>
      <c r="E78" t="s">
        <v>8</v>
      </c>
      <c r="F78" s="1">
        <v>42174</v>
      </c>
      <c r="G78" s="2">
        <v>22709.74</v>
      </c>
      <c r="H78">
        <f>IF(ISBLANK(E78), "", COUNTIFS(Validation!$C$17:$C$31, E78))</f>
        <v>1</v>
      </c>
      <c r="I78">
        <f t="shared" si="2"/>
        <v>1</v>
      </c>
      <c r="J78" t="str">
        <f t="shared" si="3"/>
        <v/>
      </c>
    </row>
    <row r="79" spans="1:10" x14ac:dyDescent="0.25">
      <c r="A79" t="s">
        <v>18</v>
      </c>
      <c r="B79">
        <v>1078</v>
      </c>
      <c r="D79">
        <v>1842</v>
      </c>
      <c r="E79" t="s">
        <v>17</v>
      </c>
      <c r="F79" s="1">
        <v>42177</v>
      </c>
      <c r="G79" s="2">
        <v>8632.26</v>
      </c>
      <c r="H79">
        <f>IF(ISBLANK(E79), "", COUNTIFS(Validation!$C$17:$C$31, E79))</f>
        <v>1</v>
      </c>
      <c r="I79">
        <f t="shared" si="2"/>
        <v>1</v>
      </c>
      <c r="J79" t="str">
        <f t="shared" si="3"/>
        <v/>
      </c>
    </row>
    <row r="80" spans="1:10" x14ac:dyDescent="0.25">
      <c r="A80" t="s">
        <v>18</v>
      </c>
      <c r="B80">
        <v>1079</v>
      </c>
      <c r="D80">
        <v>1843</v>
      </c>
      <c r="E80" t="s">
        <v>5</v>
      </c>
      <c r="F80" s="1">
        <v>42177</v>
      </c>
      <c r="G80" s="2">
        <v>11688.63</v>
      </c>
      <c r="H80">
        <f>IF(ISBLANK(E80), "", COUNTIFS(Validation!$C$17:$C$31, E80))</f>
        <v>1</v>
      </c>
      <c r="I80">
        <f t="shared" si="2"/>
        <v>1</v>
      </c>
      <c r="J80" t="str">
        <f t="shared" si="3"/>
        <v/>
      </c>
    </row>
    <row r="81" spans="1:10" x14ac:dyDescent="0.25">
      <c r="A81" t="s">
        <v>18</v>
      </c>
      <c r="B81">
        <v>1080</v>
      </c>
      <c r="D81">
        <v>1861</v>
      </c>
      <c r="E81" t="s">
        <v>15</v>
      </c>
      <c r="F81" s="1">
        <v>42184</v>
      </c>
      <c r="G81" s="2">
        <v>8147.34</v>
      </c>
      <c r="H81">
        <f>IF(ISBLANK(E81), "", COUNTIFS(Validation!$C$17:$C$31, E81))</f>
        <v>1</v>
      </c>
      <c r="I81">
        <f t="shared" si="2"/>
        <v>1</v>
      </c>
      <c r="J81" t="str">
        <f t="shared" si="3"/>
        <v/>
      </c>
    </row>
    <row r="82" spans="1:10" x14ac:dyDescent="0.25">
      <c r="A82" t="s">
        <v>18</v>
      </c>
      <c r="B82">
        <v>1081</v>
      </c>
      <c r="D82">
        <v>1843</v>
      </c>
      <c r="E82" t="s">
        <v>5</v>
      </c>
      <c r="F82" s="1">
        <v>42184</v>
      </c>
      <c r="G82" s="2">
        <v>11805.61</v>
      </c>
      <c r="H82">
        <f>IF(ISBLANK(E82), "", COUNTIFS(Validation!$C$17:$C$31, E82))</f>
        <v>1</v>
      </c>
      <c r="I82">
        <f t="shared" si="2"/>
        <v>1</v>
      </c>
      <c r="J82" t="str">
        <f t="shared" si="3"/>
        <v/>
      </c>
    </row>
    <row r="83" spans="1:10" x14ac:dyDescent="0.25">
      <c r="A83" t="s">
        <v>18</v>
      </c>
      <c r="B83">
        <v>1082</v>
      </c>
      <c r="D83">
        <v>1836</v>
      </c>
      <c r="E83" t="s">
        <v>9</v>
      </c>
      <c r="F83" s="1">
        <v>42184</v>
      </c>
      <c r="G83" s="2">
        <v>19709.89</v>
      </c>
      <c r="H83">
        <f>IF(ISBLANK(E83), "", COUNTIFS(Validation!$C$17:$C$31, E83))</f>
        <v>1</v>
      </c>
      <c r="I83">
        <f t="shared" si="2"/>
        <v>1</v>
      </c>
      <c r="J83" t="str">
        <f t="shared" si="3"/>
        <v/>
      </c>
    </row>
    <row r="84" spans="1:10" x14ac:dyDescent="0.25">
      <c r="A84" t="s">
        <v>18</v>
      </c>
      <c r="B84">
        <v>1083</v>
      </c>
      <c r="D84">
        <v>1862</v>
      </c>
      <c r="E84" t="s">
        <v>14</v>
      </c>
      <c r="F84" s="1">
        <v>42184</v>
      </c>
      <c r="G84" s="2">
        <v>9731.16</v>
      </c>
      <c r="H84">
        <f>IF(ISBLANK(E84), "", COUNTIFS(Validation!$C$17:$C$31, E84))</f>
        <v>1</v>
      </c>
      <c r="I84">
        <f t="shared" si="2"/>
        <v>1</v>
      </c>
      <c r="J84" t="str">
        <f t="shared" si="3"/>
        <v/>
      </c>
    </row>
    <row r="85" spans="1:10" x14ac:dyDescent="0.25">
      <c r="A85" t="s">
        <v>18</v>
      </c>
      <c r="B85">
        <v>1084</v>
      </c>
      <c r="D85">
        <v>1167</v>
      </c>
      <c r="E85" t="s">
        <v>1</v>
      </c>
      <c r="F85" s="1">
        <v>42187</v>
      </c>
      <c r="G85" s="2">
        <v>22114.82</v>
      </c>
      <c r="H85">
        <f>IF(ISBLANK(E85), "", COUNTIFS(Validation!$C$17:$C$31, E85))</f>
        <v>1</v>
      </c>
      <c r="I85">
        <f t="shared" si="2"/>
        <v>1</v>
      </c>
      <c r="J85" t="str">
        <f t="shared" si="3"/>
        <v/>
      </c>
    </row>
    <row r="86" spans="1:10" x14ac:dyDescent="0.25">
      <c r="A86" t="s">
        <v>18</v>
      </c>
      <c r="B86">
        <v>1085</v>
      </c>
      <c r="D86">
        <v>1836</v>
      </c>
      <c r="E86" t="s">
        <v>9</v>
      </c>
      <c r="F86" s="1">
        <v>42187</v>
      </c>
      <c r="G86" s="2">
        <v>23674.76</v>
      </c>
      <c r="H86">
        <f>IF(ISBLANK(E86), "", COUNTIFS(Validation!$C$17:$C$31, E86))</f>
        <v>1</v>
      </c>
      <c r="I86">
        <f t="shared" si="2"/>
        <v>1</v>
      </c>
      <c r="J86" t="str">
        <f t="shared" si="3"/>
        <v/>
      </c>
    </row>
    <row r="87" spans="1:10" x14ac:dyDescent="0.25">
      <c r="A87" t="s">
        <v>18</v>
      </c>
      <c r="B87">
        <v>1086</v>
      </c>
      <c r="D87">
        <v>1814</v>
      </c>
      <c r="E87" t="s">
        <v>3</v>
      </c>
      <c r="F87" s="1">
        <v>42188</v>
      </c>
      <c r="G87" s="2">
        <v>12327.94</v>
      </c>
      <c r="H87">
        <f>IF(ISBLANK(E87), "", COUNTIFS(Validation!$C$17:$C$31, E87))</f>
        <v>1</v>
      </c>
      <c r="I87">
        <f t="shared" si="2"/>
        <v>1</v>
      </c>
      <c r="J87" t="str">
        <f t="shared" si="3"/>
        <v/>
      </c>
    </row>
    <row r="88" spans="1:10" x14ac:dyDescent="0.25">
      <c r="A88" t="s">
        <v>18</v>
      </c>
      <c r="B88">
        <v>1087</v>
      </c>
      <c r="D88">
        <v>1840</v>
      </c>
      <c r="E88" t="s">
        <v>8</v>
      </c>
      <c r="F88" s="1">
        <v>42188</v>
      </c>
      <c r="G88" s="2">
        <v>26463.75</v>
      </c>
      <c r="H88">
        <f>IF(ISBLANK(E88), "", COUNTIFS(Validation!$C$17:$C$31, E88))</f>
        <v>1</v>
      </c>
      <c r="I88">
        <f t="shared" si="2"/>
        <v>1</v>
      </c>
      <c r="J88" t="str">
        <f t="shared" si="3"/>
        <v/>
      </c>
    </row>
    <row r="89" spans="1:10" x14ac:dyDescent="0.25">
      <c r="A89" t="s">
        <v>18</v>
      </c>
      <c r="B89">
        <v>1088</v>
      </c>
      <c r="D89">
        <v>1841</v>
      </c>
      <c r="E89" t="s">
        <v>11</v>
      </c>
      <c r="F89" s="1">
        <v>42188</v>
      </c>
      <c r="G89" s="2">
        <v>4283.4399999999996</v>
      </c>
      <c r="H89">
        <f>IF(ISBLANK(E89), "", COUNTIFS(Validation!$C$17:$C$31, E89))</f>
        <v>1</v>
      </c>
      <c r="I89">
        <f t="shared" si="2"/>
        <v>1</v>
      </c>
      <c r="J89" t="str">
        <f t="shared" si="3"/>
        <v/>
      </c>
    </row>
    <row r="90" spans="1:10" x14ac:dyDescent="0.25">
      <c r="A90" t="s">
        <v>18</v>
      </c>
      <c r="B90">
        <v>1089</v>
      </c>
      <c r="D90">
        <v>1843</v>
      </c>
      <c r="E90" t="s">
        <v>5</v>
      </c>
      <c r="F90" s="1">
        <v>42191</v>
      </c>
      <c r="G90" s="2">
        <v>13625.81</v>
      </c>
      <c r="H90">
        <f>IF(ISBLANK(E90), "", COUNTIFS(Validation!$C$17:$C$31, E90))</f>
        <v>1</v>
      </c>
      <c r="I90">
        <f t="shared" si="2"/>
        <v>1</v>
      </c>
      <c r="J90" t="str">
        <f t="shared" si="3"/>
        <v/>
      </c>
    </row>
    <row r="91" spans="1:10" x14ac:dyDescent="0.25">
      <c r="A91" t="s">
        <v>18</v>
      </c>
      <c r="B91">
        <v>1090</v>
      </c>
      <c r="D91">
        <v>1842</v>
      </c>
      <c r="E91" t="s">
        <v>17</v>
      </c>
      <c r="F91" s="1">
        <v>42191</v>
      </c>
      <c r="G91" s="2">
        <v>10051.11</v>
      </c>
      <c r="H91">
        <f>IF(ISBLANK(E91), "", COUNTIFS(Validation!$C$17:$C$31, E91))</f>
        <v>1</v>
      </c>
      <c r="I91">
        <f t="shared" si="2"/>
        <v>1</v>
      </c>
      <c r="J91" t="str">
        <f t="shared" si="3"/>
        <v/>
      </c>
    </row>
    <row r="92" spans="1:10" x14ac:dyDescent="0.25">
      <c r="A92" t="s">
        <v>18</v>
      </c>
      <c r="B92">
        <v>1091</v>
      </c>
      <c r="D92">
        <v>1864</v>
      </c>
      <c r="E92" t="s">
        <v>12</v>
      </c>
      <c r="F92" s="1">
        <v>42191</v>
      </c>
      <c r="G92" s="2">
        <v>16594.740000000002</v>
      </c>
      <c r="H92">
        <f>IF(ISBLANK(E92), "", COUNTIFS(Validation!$C$17:$C$31, E92))</f>
        <v>1</v>
      </c>
      <c r="I92">
        <f t="shared" si="2"/>
        <v>1</v>
      </c>
      <c r="J92" t="str">
        <f t="shared" si="3"/>
        <v/>
      </c>
    </row>
    <row r="93" spans="1:10" x14ac:dyDescent="0.25">
      <c r="A93" t="s">
        <v>18</v>
      </c>
      <c r="B93">
        <v>1092</v>
      </c>
      <c r="D93">
        <v>1863</v>
      </c>
      <c r="E93" t="s">
        <v>13</v>
      </c>
      <c r="F93" s="1">
        <v>42191</v>
      </c>
      <c r="G93" s="2">
        <v>8902.7199999999993</v>
      </c>
      <c r="H93">
        <f>IF(ISBLANK(E93), "", COUNTIFS(Validation!$C$17:$C$31, E93))</f>
        <v>1</v>
      </c>
      <c r="I93">
        <f t="shared" si="2"/>
        <v>1</v>
      </c>
      <c r="J93" t="str">
        <f t="shared" si="3"/>
        <v/>
      </c>
    </row>
    <row r="94" spans="1:10" x14ac:dyDescent="0.25">
      <c r="A94" t="s">
        <v>18</v>
      </c>
      <c r="B94">
        <v>1093</v>
      </c>
      <c r="D94">
        <v>1168</v>
      </c>
      <c r="E94" t="s">
        <v>2</v>
      </c>
      <c r="F94" s="1">
        <v>42200</v>
      </c>
      <c r="G94" s="2">
        <v>7527.8</v>
      </c>
      <c r="H94">
        <f>IF(ISBLANK(E94), "", COUNTIFS(Validation!$C$17:$C$31, E94))</f>
        <v>1</v>
      </c>
      <c r="I94">
        <f t="shared" si="2"/>
        <v>1</v>
      </c>
      <c r="J94" t="str">
        <f t="shared" si="3"/>
        <v/>
      </c>
    </row>
    <row r="95" spans="1:10" x14ac:dyDescent="0.25">
      <c r="A95" t="s">
        <v>18</v>
      </c>
      <c r="B95">
        <v>1094</v>
      </c>
      <c r="D95">
        <v>1862</v>
      </c>
      <c r="E95" t="s">
        <v>14</v>
      </c>
      <c r="F95" s="1">
        <v>42200</v>
      </c>
      <c r="G95" s="2">
        <v>9537.44</v>
      </c>
      <c r="H95">
        <f>IF(ISBLANK(E95), "", COUNTIFS(Validation!$C$17:$C$31, E95))</f>
        <v>1</v>
      </c>
      <c r="I95">
        <f t="shared" si="2"/>
        <v>1</v>
      </c>
      <c r="J95" t="str">
        <f t="shared" si="3"/>
        <v/>
      </c>
    </row>
    <row r="96" spans="1:10" x14ac:dyDescent="0.25">
      <c r="A96" t="s">
        <v>18</v>
      </c>
      <c r="B96">
        <v>1095</v>
      </c>
      <c r="D96">
        <v>1837</v>
      </c>
      <c r="E96" t="s">
        <v>10</v>
      </c>
      <c r="F96" s="1">
        <v>42202</v>
      </c>
      <c r="G96" s="2">
        <v>13744.34</v>
      </c>
      <c r="H96">
        <f>IF(ISBLANK(E96), "", COUNTIFS(Validation!$C$17:$C$31, E96))</f>
        <v>1</v>
      </c>
      <c r="I96">
        <f t="shared" si="2"/>
        <v>1</v>
      </c>
      <c r="J96" t="str">
        <f t="shared" si="3"/>
        <v/>
      </c>
    </row>
    <row r="97" spans="1:10" x14ac:dyDescent="0.25">
      <c r="A97" t="s">
        <v>18</v>
      </c>
      <c r="B97">
        <v>1096</v>
      </c>
      <c r="D97">
        <v>1840</v>
      </c>
      <c r="E97" t="s">
        <v>8</v>
      </c>
      <c r="F97" s="1">
        <v>42202</v>
      </c>
      <c r="G97" s="2">
        <v>22709.74</v>
      </c>
      <c r="H97">
        <f>IF(ISBLANK(E97), "", COUNTIFS(Validation!$C$17:$C$31, E97))</f>
        <v>1</v>
      </c>
      <c r="I97">
        <f t="shared" si="2"/>
        <v>1</v>
      </c>
      <c r="J97" t="str">
        <f t="shared" si="3"/>
        <v/>
      </c>
    </row>
    <row r="98" spans="1:10" x14ac:dyDescent="0.25">
      <c r="A98" t="s">
        <v>18</v>
      </c>
      <c r="B98">
        <v>1097</v>
      </c>
      <c r="D98">
        <v>1863</v>
      </c>
      <c r="E98" t="s">
        <v>13</v>
      </c>
      <c r="F98" s="1">
        <v>42205</v>
      </c>
      <c r="G98" s="2">
        <v>9105.39</v>
      </c>
      <c r="H98">
        <f>IF(ISBLANK(E98), "", COUNTIFS(Validation!$C$17:$C$31, E98))</f>
        <v>1</v>
      </c>
      <c r="I98">
        <f t="shared" si="2"/>
        <v>1</v>
      </c>
      <c r="J98" t="str">
        <f t="shared" si="3"/>
        <v/>
      </c>
    </row>
    <row r="99" spans="1:10" x14ac:dyDescent="0.25">
      <c r="A99" t="s">
        <v>18</v>
      </c>
      <c r="B99">
        <v>1098</v>
      </c>
      <c r="D99">
        <v>1864</v>
      </c>
      <c r="E99" t="s">
        <v>12</v>
      </c>
      <c r="F99" s="1">
        <v>42205</v>
      </c>
      <c r="G99" s="2">
        <v>16932.509999999998</v>
      </c>
      <c r="H99">
        <f>IF(ISBLANK(E99), "", COUNTIFS(Validation!$C$17:$C$31, E99))</f>
        <v>1</v>
      </c>
      <c r="I99">
        <f t="shared" si="2"/>
        <v>1</v>
      </c>
      <c r="J99" t="str">
        <f t="shared" si="3"/>
        <v/>
      </c>
    </row>
    <row r="100" spans="1:10" x14ac:dyDescent="0.25">
      <c r="A100" t="s">
        <v>18</v>
      </c>
      <c r="B100">
        <v>1099</v>
      </c>
      <c r="D100">
        <v>1842</v>
      </c>
      <c r="E100" t="s">
        <v>17</v>
      </c>
      <c r="F100" s="1">
        <v>42206</v>
      </c>
      <c r="G100" s="2">
        <v>8632.26</v>
      </c>
      <c r="H100">
        <f>IF(ISBLANK(E100), "", COUNTIFS(Validation!$C$17:$C$31, E100))</f>
        <v>1</v>
      </c>
      <c r="I100">
        <f t="shared" si="2"/>
        <v>1</v>
      </c>
      <c r="J100" t="str">
        <f t="shared" si="3"/>
        <v/>
      </c>
    </row>
    <row r="101" spans="1:10" x14ac:dyDescent="0.25">
      <c r="A101" t="s">
        <v>18</v>
      </c>
      <c r="B101">
        <v>1100</v>
      </c>
      <c r="D101">
        <v>1843</v>
      </c>
      <c r="E101" t="s">
        <v>5</v>
      </c>
      <c r="F101" s="1">
        <v>42206</v>
      </c>
      <c r="G101" s="2">
        <v>11688.63</v>
      </c>
      <c r="H101">
        <f>IF(ISBLANK(E101), "", COUNTIFS(Validation!$C$17:$C$31, E101))</f>
        <v>1</v>
      </c>
      <c r="I101">
        <f t="shared" si="2"/>
        <v>1</v>
      </c>
      <c r="J101" t="str">
        <f t="shared" si="3"/>
        <v/>
      </c>
    </row>
    <row r="102" spans="1:10" x14ac:dyDescent="0.25">
      <c r="A102" t="s">
        <v>18</v>
      </c>
      <c r="B102">
        <v>1101</v>
      </c>
      <c r="D102">
        <v>1168</v>
      </c>
      <c r="E102" t="s">
        <v>2</v>
      </c>
      <c r="F102" s="1">
        <v>42206</v>
      </c>
      <c r="G102" s="2">
        <v>25976.16</v>
      </c>
      <c r="H102">
        <f>IF(ISBLANK(E102), "", COUNTIFS(Validation!$C$17:$C$31, E102))</f>
        <v>1</v>
      </c>
      <c r="I102">
        <f t="shared" si="2"/>
        <v>1</v>
      </c>
      <c r="J102" t="str">
        <f t="shared" si="3"/>
        <v/>
      </c>
    </row>
    <row r="103" spans="1:10" x14ac:dyDescent="0.25">
      <c r="A103" t="s">
        <v>18</v>
      </c>
      <c r="B103">
        <v>1102</v>
      </c>
      <c r="D103">
        <v>1842</v>
      </c>
      <c r="E103" t="s">
        <v>17</v>
      </c>
      <c r="F103" s="1">
        <v>42207</v>
      </c>
      <c r="G103" s="2">
        <v>8212.9599999999991</v>
      </c>
      <c r="H103">
        <f>IF(ISBLANK(E103), "", COUNTIFS(Validation!$C$17:$C$31, E103))</f>
        <v>1</v>
      </c>
      <c r="I103">
        <f t="shared" si="2"/>
        <v>1</v>
      </c>
      <c r="J103" t="str">
        <f t="shared" si="3"/>
        <v/>
      </c>
    </row>
    <row r="104" spans="1:10" x14ac:dyDescent="0.25">
      <c r="A104" t="s">
        <v>18</v>
      </c>
      <c r="B104">
        <v>1103</v>
      </c>
      <c r="D104">
        <v>1839</v>
      </c>
      <c r="E104" t="s">
        <v>7</v>
      </c>
      <c r="F104" s="1">
        <v>42207</v>
      </c>
      <c r="G104" s="2">
        <v>49452.37</v>
      </c>
      <c r="H104">
        <f>IF(ISBLANK(E104), "", COUNTIFS(Validation!$C$17:$C$31, E104))</f>
        <v>1</v>
      </c>
      <c r="I104">
        <f t="shared" si="2"/>
        <v>1</v>
      </c>
      <c r="J104" t="str">
        <f t="shared" si="3"/>
        <v/>
      </c>
    </row>
    <row r="105" spans="1:10" x14ac:dyDescent="0.25">
      <c r="A105" t="s">
        <v>18</v>
      </c>
      <c r="B105">
        <v>1104</v>
      </c>
      <c r="D105">
        <v>1842</v>
      </c>
      <c r="E105" t="s">
        <v>17</v>
      </c>
      <c r="F105" s="1">
        <v>42207</v>
      </c>
      <c r="G105" s="2">
        <v>23758.22</v>
      </c>
      <c r="H105">
        <f>IF(ISBLANK(E105), "", COUNTIFS(Validation!$C$17:$C$31, E105))</f>
        <v>1</v>
      </c>
      <c r="I105">
        <f t="shared" si="2"/>
        <v>1</v>
      </c>
      <c r="J105" t="str">
        <f t="shared" si="3"/>
        <v/>
      </c>
    </row>
    <row r="106" spans="1:10" x14ac:dyDescent="0.25">
      <c r="A106" t="s">
        <v>18</v>
      </c>
      <c r="B106">
        <v>1105</v>
      </c>
      <c r="D106">
        <v>1814</v>
      </c>
      <c r="E106" t="s">
        <v>3</v>
      </c>
      <c r="F106" s="1">
        <v>42209</v>
      </c>
      <c r="G106" s="2">
        <v>12687.02</v>
      </c>
      <c r="H106">
        <f>IF(ISBLANK(E106), "", COUNTIFS(Validation!$C$17:$C$31, E106))</f>
        <v>1</v>
      </c>
      <c r="I106">
        <f t="shared" si="2"/>
        <v>1</v>
      </c>
      <c r="J106" t="str">
        <f t="shared" si="3"/>
        <v/>
      </c>
    </row>
    <row r="107" spans="1:10" x14ac:dyDescent="0.25">
      <c r="A107" t="s">
        <v>18</v>
      </c>
      <c r="B107">
        <v>1106</v>
      </c>
      <c r="D107">
        <v>1862</v>
      </c>
      <c r="E107" t="s">
        <v>14</v>
      </c>
      <c r="F107" s="1">
        <v>42219</v>
      </c>
      <c r="G107" s="2">
        <v>12421.74</v>
      </c>
      <c r="H107">
        <f>IF(ISBLANK(E107), "", COUNTIFS(Validation!$C$17:$C$31, E107))</f>
        <v>1</v>
      </c>
      <c r="I107">
        <f t="shared" si="2"/>
        <v>1</v>
      </c>
      <c r="J107" t="str">
        <f t="shared" si="3"/>
        <v/>
      </c>
    </row>
    <row r="108" spans="1:10" x14ac:dyDescent="0.25">
      <c r="A108" t="s">
        <v>18</v>
      </c>
      <c r="B108">
        <v>1107</v>
      </c>
      <c r="D108">
        <v>1863</v>
      </c>
      <c r="E108" t="s">
        <v>13</v>
      </c>
      <c r="F108" s="1">
        <v>42219</v>
      </c>
      <c r="G108" s="2">
        <v>9895.25</v>
      </c>
      <c r="H108">
        <f>IF(ISBLANK(E108), "", COUNTIFS(Validation!$C$17:$C$31, E108))</f>
        <v>1</v>
      </c>
      <c r="I108">
        <f t="shared" si="2"/>
        <v>1</v>
      </c>
      <c r="J108" t="str">
        <f t="shared" si="3"/>
        <v/>
      </c>
    </row>
    <row r="109" spans="1:10" x14ac:dyDescent="0.25">
      <c r="A109" t="s">
        <v>18</v>
      </c>
      <c r="B109">
        <v>1108</v>
      </c>
      <c r="D109">
        <v>1864</v>
      </c>
      <c r="E109" t="s">
        <v>12</v>
      </c>
      <c r="F109" s="1">
        <v>42219</v>
      </c>
      <c r="G109" s="2">
        <v>18357.25</v>
      </c>
      <c r="H109">
        <f>IF(ISBLANK(E109), "", COUNTIFS(Validation!$C$17:$C$31, E109))</f>
        <v>1</v>
      </c>
      <c r="I109">
        <f t="shared" si="2"/>
        <v>1</v>
      </c>
      <c r="J109" t="str">
        <f t="shared" si="3"/>
        <v/>
      </c>
    </row>
    <row r="110" spans="1:10" x14ac:dyDescent="0.25">
      <c r="A110" t="s">
        <v>18</v>
      </c>
      <c r="B110">
        <v>1109</v>
      </c>
      <c r="D110">
        <v>1843</v>
      </c>
      <c r="E110" t="s">
        <v>5</v>
      </c>
      <c r="F110" s="1">
        <v>42222</v>
      </c>
      <c r="G110" s="2">
        <v>13328.83</v>
      </c>
      <c r="H110">
        <f>IF(ISBLANK(E110), "", COUNTIFS(Validation!$C$17:$C$31, E110))</f>
        <v>1</v>
      </c>
      <c r="I110">
        <f t="shared" si="2"/>
        <v>1</v>
      </c>
      <c r="J110" t="str">
        <f t="shared" si="3"/>
        <v/>
      </c>
    </row>
    <row r="111" spans="1:10" x14ac:dyDescent="0.25">
      <c r="A111" t="s">
        <v>18</v>
      </c>
      <c r="B111">
        <v>1110</v>
      </c>
      <c r="D111">
        <v>1814</v>
      </c>
      <c r="E111" t="s">
        <v>3</v>
      </c>
      <c r="F111" s="1">
        <v>42223</v>
      </c>
      <c r="G111" s="2">
        <v>13231.73</v>
      </c>
      <c r="H111">
        <f>IF(ISBLANK(E111), "", COUNTIFS(Validation!$C$17:$C$31, E111))</f>
        <v>1</v>
      </c>
      <c r="I111">
        <f t="shared" si="2"/>
        <v>1</v>
      </c>
      <c r="J111" t="str">
        <f t="shared" si="3"/>
        <v/>
      </c>
    </row>
    <row r="112" spans="1:10" x14ac:dyDescent="0.25">
      <c r="A112" t="s">
        <v>18</v>
      </c>
      <c r="B112">
        <v>1111</v>
      </c>
      <c r="D112">
        <v>1842</v>
      </c>
      <c r="E112" t="s">
        <v>17</v>
      </c>
      <c r="F112" s="1">
        <v>42223</v>
      </c>
      <c r="G112" s="2">
        <v>9608.5400000000009</v>
      </c>
      <c r="H112">
        <f>IF(ISBLANK(E112), "", COUNTIFS(Validation!$C$17:$C$31, E112))</f>
        <v>1</v>
      </c>
      <c r="I112">
        <f t="shared" si="2"/>
        <v>1</v>
      </c>
      <c r="J112" t="str">
        <f t="shared" si="3"/>
        <v/>
      </c>
    </row>
    <row r="113" spans="1:10" x14ac:dyDescent="0.25">
      <c r="A113" t="s">
        <v>18</v>
      </c>
      <c r="B113">
        <v>1112</v>
      </c>
      <c r="D113">
        <v>1167</v>
      </c>
      <c r="E113" t="s">
        <v>1</v>
      </c>
      <c r="F113" s="1">
        <v>42223</v>
      </c>
      <c r="G113" s="2">
        <v>11152.68</v>
      </c>
      <c r="H113">
        <f>IF(ISBLANK(E113), "", COUNTIFS(Validation!$C$17:$C$31, E113))</f>
        <v>1</v>
      </c>
      <c r="I113">
        <f t="shared" si="2"/>
        <v>1</v>
      </c>
      <c r="J113" t="str">
        <f t="shared" si="3"/>
        <v/>
      </c>
    </row>
    <row r="114" spans="1:10" x14ac:dyDescent="0.25">
      <c r="A114" t="s">
        <v>18</v>
      </c>
      <c r="B114">
        <v>1113</v>
      </c>
      <c r="D114">
        <v>1843</v>
      </c>
      <c r="E114" t="s">
        <v>5</v>
      </c>
      <c r="F114" s="1">
        <v>42223</v>
      </c>
      <c r="G114" s="2">
        <v>8723.65</v>
      </c>
      <c r="H114">
        <f>IF(ISBLANK(E114), "", COUNTIFS(Validation!$C$17:$C$31, E114))</f>
        <v>1</v>
      </c>
      <c r="I114">
        <f t="shared" si="2"/>
        <v>1</v>
      </c>
      <c r="J114" t="str">
        <f t="shared" si="3"/>
        <v/>
      </c>
    </row>
    <row r="115" spans="1:10" x14ac:dyDescent="0.25">
      <c r="A115" t="s">
        <v>18</v>
      </c>
      <c r="B115">
        <v>1114</v>
      </c>
      <c r="D115">
        <v>1841</v>
      </c>
      <c r="E115" t="s">
        <v>11</v>
      </c>
      <c r="F115" s="1">
        <v>42226</v>
      </c>
      <c r="G115" s="2">
        <v>4757.8599999999997</v>
      </c>
      <c r="H115">
        <f>IF(ISBLANK(E115), "", COUNTIFS(Validation!$C$17:$C$31, E115))</f>
        <v>1</v>
      </c>
      <c r="I115">
        <f t="shared" si="2"/>
        <v>1</v>
      </c>
      <c r="J115" t="str">
        <f t="shared" si="3"/>
        <v/>
      </c>
    </row>
    <row r="116" spans="1:10" x14ac:dyDescent="0.25">
      <c r="A116" t="s">
        <v>18</v>
      </c>
      <c r="B116">
        <v>1115</v>
      </c>
      <c r="D116">
        <v>1861</v>
      </c>
      <c r="E116" t="s">
        <v>15</v>
      </c>
      <c r="F116" s="1">
        <v>42226</v>
      </c>
      <c r="G116" s="2">
        <v>10516.6</v>
      </c>
      <c r="H116">
        <f>IF(ISBLANK(E116), "", COUNTIFS(Validation!$C$17:$C$31, E116))</f>
        <v>1</v>
      </c>
      <c r="I116">
        <f t="shared" si="2"/>
        <v>1</v>
      </c>
      <c r="J116" t="str">
        <f t="shared" si="3"/>
        <v/>
      </c>
    </row>
    <row r="117" spans="1:10" x14ac:dyDescent="0.25">
      <c r="A117" t="s">
        <v>18</v>
      </c>
      <c r="B117">
        <v>1116</v>
      </c>
      <c r="D117">
        <v>1843</v>
      </c>
      <c r="E117" t="s">
        <v>5</v>
      </c>
      <c r="F117" s="1">
        <v>42226</v>
      </c>
      <c r="G117" s="2">
        <v>15195.8</v>
      </c>
      <c r="H117">
        <f>IF(ISBLANK(E117), "", COUNTIFS(Validation!$C$17:$C$31, E117))</f>
        <v>1</v>
      </c>
      <c r="I117">
        <f t="shared" si="2"/>
        <v>1</v>
      </c>
      <c r="J117" t="str">
        <f t="shared" si="3"/>
        <v/>
      </c>
    </row>
    <row r="118" spans="1:10" x14ac:dyDescent="0.25">
      <c r="A118" t="s">
        <v>18</v>
      </c>
      <c r="B118">
        <v>1117</v>
      </c>
      <c r="D118">
        <v>1836</v>
      </c>
      <c r="E118" t="s">
        <v>9</v>
      </c>
      <c r="F118" s="1">
        <v>42226</v>
      </c>
      <c r="G118" s="2">
        <v>19040</v>
      </c>
      <c r="H118">
        <f>IF(ISBLANK(E118), "", COUNTIFS(Validation!$C$17:$C$31, E118))</f>
        <v>1</v>
      </c>
      <c r="I118">
        <f t="shared" si="2"/>
        <v>1</v>
      </c>
      <c r="J118" t="str">
        <f t="shared" si="3"/>
        <v/>
      </c>
    </row>
    <row r="119" spans="1:10" x14ac:dyDescent="0.25">
      <c r="A119" t="s">
        <v>18</v>
      </c>
      <c r="B119">
        <v>1118</v>
      </c>
      <c r="D119">
        <v>1841</v>
      </c>
      <c r="E119" t="s">
        <v>11</v>
      </c>
      <c r="F119" s="1">
        <v>42226</v>
      </c>
      <c r="G119" s="2">
        <v>2825.06</v>
      </c>
      <c r="H119">
        <f>IF(ISBLANK(E119), "", COUNTIFS(Validation!$C$17:$C$31, E119))</f>
        <v>1</v>
      </c>
      <c r="I119">
        <f t="shared" si="2"/>
        <v>1</v>
      </c>
      <c r="J119" t="str">
        <f t="shared" si="3"/>
        <v/>
      </c>
    </row>
    <row r="120" spans="1:10" x14ac:dyDescent="0.25">
      <c r="A120" t="s">
        <v>18</v>
      </c>
      <c r="B120">
        <v>1119</v>
      </c>
      <c r="D120">
        <v>1842</v>
      </c>
      <c r="E120" t="s">
        <v>17</v>
      </c>
      <c r="F120" s="1">
        <v>42234</v>
      </c>
      <c r="G120" s="2">
        <v>13513.05</v>
      </c>
      <c r="H120">
        <f>IF(ISBLANK(E120), "", COUNTIFS(Validation!$C$17:$C$31, E120))</f>
        <v>1</v>
      </c>
      <c r="I120">
        <f t="shared" si="2"/>
        <v>1</v>
      </c>
      <c r="J120" t="str">
        <f t="shared" si="3"/>
        <v/>
      </c>
    </row>
    <row r="121" spans="1:10" x14ac:dyDescent="0.25">
      <c r="A121" t="s">
        <v>18</v>
      </c>
      <c r="B121">
        <v>1120</v>
      </c>
      <c r="D121">
        <v>1843</v>
      </c>
      <c r="E121" t="s">
        <v>5</v>
      </c>
      <c r="F121" s="1">
        <v>42236</v>
      </c>
      <c r="G121" s="2">
        <v>6771.1</v>
      </c>
      <c r="H121">
        <f>IF(ISBLANK(E121), "", COUNTIFS(Validation!$C$17:$C$31, E121))</f>
        <v>1</v>
      </c>
      <c r="I121">
        <f t="shared" si="2"/>
        <v>1</v>
      </c>
      <c r="J121" t="str">
        <f t="shared" si="3"/>
        <v/>
      </c>
    </row>
    <row r="122" spans="1:10" x14ac:dyDescent="0.25">
      <c r="A122" t="s">
        <v>18</v>
      </c>
      <c r="B122">
        <v>1121</v>
      </c>
      <c r="D122">
        <v>1168</v>
      </c>
      <c r="E122" t="s">
        <v>2</v>
      </c>
      <c r="F122" s="1">
        <v>42236</v>
      </c>
      <c r="G122" s="2">
        <v>10771.88</v>
      </c>
      <c r="H122">
        <f>IF(ISBLANK(E122), "", COUNTIFS(Validation!$C$17:$C$31, E122))</f>
        <v>1</v>
      </c>
      <c r="I122">
        <f t="shared" si="2"/>
        <v>1</v>
      </c>
      <c r="J122" t="str">
        <f t="shared" si="3"/>
        <v/>
      </c>
    </row>
    <row r="123" spans="1:10" x14ac:dyDescent="0.25">
      <c r="A123" t="s">
        <v>18</v>
      </c>
      <c r="B123">
        <v>1122</v>
      </c>
      <c r="D123">
        <v>1838</v>
      </c>
      <c r="E123" t="s">
        <v>16</v>
      </c>
      <c r="F123" s="1">
        <v>42236</v>
      </c>
      <c r="G123" s="2">
        <v>13231.73</v>
      </c>
      <c r="H123">
        <f>IF(ISBLANK(E123), "", COUNTIFS(Validation!$C$17:$C$31, E123))</f>
        <v>1</v>
      </c>
      <c r="I123">
        <f t="shared" si="2"/>
        <v>1</v>
      </c>
      <c r="J123" t="str">
        <f t="shared" si="3"/>
        <v/>
      </c>
    </row>
    <row r="124" spans="1:10" x14ac:dyDescent="0.25">
      <c r="A124" t="s">
        <v>18</v>
      </c>
      <c r="B124">
        <v>1123</v>
      </c>
      <c r="D124">
        <v>1843</v>
      </c>
      <c r="E124" t="s">
        <v>5</v>
      </c>
      <c r="F124" s="1">
        <v>42236</v>
      </c>
      <c r="G124" s="2">
        <v>9608.5400000000009</v>
      </c>
      <c r="H124">
        <f>IF(ISBLANK(E124), "", COUNTIFS(Validation!$C$17:$C$31, E124))</f>
        <v>1</v>
      </c>
      <c r="I124">
        <f t="shared" si="2"/>
        <v>1</v>
      </c>
      <c r="J124" t="str">
        <f t="shared" si="3"/>
        <v/>
      </c>
    </row>
    <row r="125" spans="1:10" x14ac:dyDescent="0.25">
      <c r="A125" t="s">
        <v>18</v>
      </c>
      <c r="B125">
        <v>1124</v>
      </c>
      <c r="D125">
        <v>1836</v>
      </c>
      <c r="E125" t="s">
        <v>9</v>
      </c>
      <c r="F125" s="1">
        <v>42242</v>
      </c>
      <c r="G125" s="2">
        <v>10771.88</v>
      </c>
      <c r="H125">
        <f>IF(ISBLANK(E125), "", COUNTIFS(Validation!$C$17:$C$31, E125))</f>
        <v>1</v>
      </c>
      <c r="I125">
        <f t="shared" si="2"/>
        <v>1</v>
      </c>
      <c r="J125" t="str">
        <f t="shared" si="3"/>
        <v/>
      </c>
    </row>
    <row r="126" spans="1:10" x14ac:dyDescent="0.25">
      <c r="A126" t="s">
        <v>18</v>
      </c>
      <c r="B126">
        <v>1125</v>
      </c>
      <c r="D126">
        <v>1839</v>
      </c>
      <c r="E126" t="s">
        <v>7</v>
      </c>
      <c r="F126" s="1">
        <v>42242</v>
      </c>
      <c r="G126" s="2">
        <v>13231.73</v>
      </c>
      <c r="H126">
        <f>IF(ISBLANK(E126), "", COUNTIFS(Validation!$C$17:$C$31, E126))</f>
        <v>1</v>
      </c>
      <c r="I126">
        <f t="shared" si="2"/>
        <v>1</v>
      </c>
      <c r="J126" t="str">
        <f t="shared" si="3"/>
        <v/>
      </c>
    </row>
    <row r="127" spans="1:10" x14ac:dyDescent="0.25">
      <c r="A127" t="s">
        <v>18</v>
      </c>
      <c r="B127">
        <v>1126</v>
      </c>
      <c r="D127">
        <v>1864</v>
      </c>
      <c r="E127" t="s">
        <v>12</v>
      </c>
      <c r="F127" s="1">
        <v>42247</v>
      </c>
      <c r="G127" s="2">
        <v>18917.599999999999</v>
      </c>
      <c r="H127">
        <f>IF(ISBLANK(E127), "", COUNTIFS(Validation!$C$17:$C$31, E127))</f>
        <v>1</v>
      </c>
      <c r="I127">
        <f t="shared" si="2"/>
        <v>1</v>
      </c>
      <c r="J127" t="str">
        <f t="shared" si="3"/>
        <v/>
      </c>
    </row>
    <row r="128" spans="1:10" x14ac:dyDescent="0.25">
      <c r="A128" t="s">
        <v>18</v>
      </c>
      <c r="B128">
        <v>1127</v>
      </c>
      <c r="D128">
        <v>1862</v>
      </c>
      <c r="E128" t="s">
        <v>14</v>
      </c>
      <c r="F128" s="1">
        <v>42247</v>
      </c>
      <c r="G128" s="2">
        <v>12798.02</v>
      </c>
      <c r="H128">
        <f>IF(ISBLANK(E128), "", COUNTIFS(Validation!$C$17:$C$31, E128))</f>
        <v>1</v>
      </c>
      <c r="I128">
        <f t="shared" si="2"/>
        <v>1</v>
      </c>
      <c r="J128" t="str">
        <f t="shared" si="3"/>
        <v/>
      </c>
    </row>
    <row r="129" spans="1:10" x14ac:dyDescent="0.25">
      <c r="A129" t="s">
        <v>18</v>
      </c>
      <c r="B129">
        <v>1128</v>
      </c>
      <c r="D129">
        <v>1814</v>
      </c>
      <c r="E129" t="s">
        <v>3</v>
      </c>
      <c r="F129" s="1">
        <v>42247</v>
      </c>
      <c r="G129" s="2">
        <v>14034.27</v>
      </c>
      <c r="H129">
        <f>IF(ISBLANK(E129), "", COUNTIFS(Validation!$C$17:$C$31, E129))</f>
        <v>1</v>
      </c>
      <c r="I129">
        <f t="shared" si="2"/>
        <v>1</v>
      </c>
      <c r="J129" t="str">
        <f t="shared" si="3"/>
        <v/>
      </c>
    </row>
    <row r="130" spans="1:10" x14ac:dyDescent="0.25">
      <c r="A130" t="s">
        <v>18</v>
      </c>
      <c r="B130">
        <v>1129</v>
      </c>
      <c r="D130">
        <v>1837</v>
      </c>
      <c r="E130" t="s">
        <v>10</v>
      </c>
      <c r="F130" s="1">
        <v>42247</v>
      </c>
      <c r="G130" s="2">
        <v>18241.810000000001</v>
      </c>
      <c r="H130">
        <f>IF(ISBLANK(E130), "", COUNTIFS(Validation!$C$17:$C$31, E130))</f>
        <v>1</v>
      </c>
      <c r="I130">
        <f t="shared" ref="I130:I193" si="4">IF(ISBLANK(B130), "", COUNTIF(B:B, B130))</f>
        <v>1</v>
      </c>
      <c r="J130" t="str">
        <f t="shared" si="3"/>
        <v/>
      </c>
    </row>
    <row r="131" spans="1:10" x14ac:dyDescent="0.25">
      <c r="A131" t="s">
        <v>18</v>
      </c>
      <c r="B131">
        <v>1130</v>
      </c>
      <c r="D131">
        <v>1861</v>
      </c>
      <c r="E131" t="s">
        <v>15</v>
      </c>
      <c r="F131" s="1">
        <v>42254</v>
      </c>
      <c r="G131" s="2">
        <v>12419.54</v>
      </c>
      <c r="H131">
        <f>IF(ISBLANK(E131), "", COUNTIFS(Validation!$C$17:$C$31, E131))</f>
        <v>1</v>
      </c>
      <c r="I131">
        <f t="shared" si="4"/>
        <v>1</v>
      </c>
      <c r="J131" t="str">
        <f t="shared" ref="J131:J194" si="5">IF($C131="","",COUNTIF(B:B,$C131))</f>
        <v/>
      </c>
    </row>
    <row r="132" spans="1:10" x14ac:dyDescent="0.25">
      <c r="A132" t="s">
        <v>18</v>
      </c>
      <c r="B132">
        <v>1131</v>
      </c>
      <c r="D132">
        <v>1843</v>
      </c>
      <c r="E132" t="s">
        <v>5</v>
      </c>
      <c r="F132" s="1">
        <v>42254</v>
      </c>
      <c r="G132" s="2">
        <v>17941.919999999998</v>
      </c>
      <c r="H132">
        <f>IF(ISBLANK(E132), "", COUNTIFS(Validation!$C$17:$C$31, E132))</f>
        <v>1</v>
      </c>
      <c r="I132">
        <f t="shared" si="4"/>
        <v>1</v>
      </c>
      <c r="J132" t="str">
        <f t="shared" si="5"/>
        <v/>
      </c>
    </row>
    <row r="133" spans="1:10" x14ac:dyDescent="0.25">
      <c r="A133" t="s">
        <v>18</v>
      </c>
      <c r="B133">
        <v>1132</v>
      </c>
      <c r="D133">
        <v>1842</v>
      </c>
      <c r="E133" t="s">
        <v>17</v>
      </c>
      <c r="F133" s="1">
        <v>42254</v>
      </c>
      <c r="G133" s="2">
        <v>14103.74</v>
      </c>
      <c r="H133">
        <f>IF(ISBLANK(E133), "", COUNTIFS(Validation!$C$17:$C$31, E133))</f>
        <v>1</v>
      </c>
      <c r="I133">
        <f t="shared" si="4"/>
        <v>1</v>
      </c>
      <c r="J133" t="str">
        <f t="shared" si="5"/>
        <v/>
      </c>
    </row>
    <row r="134" spans="1:10" x14ac:dyDescent="0.25">
      <c r="A134" t="s">
        <v>18</v>
      </c>
      <c r="B134">
        <v>1133</v>
      </c>
      <c r="D134">
        <v>1840</v>
      </c>
      <c r="E134" t="s">
        <v>8</v>
      </c>
      <c r="F134" s="1">
        <v>42257</v>
      </c>
      <c r="G134" s="2">
        <v>29830.01</v>
      </c>
      <c r="H134">
        <f>IF(ISBLANK(E134), "", COUNTIFS(Validation!$C$17:$C$31, E134))</f>
        <v>1</v>
      </c>
      <c r="I134">
        <f t="shared" si="4"/>
        <v>1</v>
      </c>
      <c r="J134" t="str">
        <f t="shared" si="5"/>
        <v/>
      </c>
    </row>
    <row r="135" spans="1:10" x14ac:dyDescent="0.25">
      <c r="A135" t="s">
        <v>18</v>
      </c>
      <c r="B135">
        <v>1134</v>
      </c>
      <c r="D135">
        <v>1843</v>
      </c>
      <c r="E135" t="s">
        <v>5</v>
      </c>
      <c r="F135" s="1">
        <v>42257</v>
      </c>
      <c r="G135" s="2">
        <v>7155</v>
      </c>
      <c r="H135">
        <f>IF(ISBLANK(E135), "", COUNTIFS(Validation!$C$17:$C$31, E135))</f>
        <v>1</v>
      </c>
      <c r="I135">
        <f t="shared" si="4"/>
        <v>1</v>
      </c>
      <c r="J135" t="str">
        <f t="shared" si="5"/>
        <v/>
      </c>
    </row>
    <row r="136" spans="1:10" x14ac:dyDescent="0.25">
      <c r="A136" t="s">
        <v>18</v>
      </c>
      <c r="B136">
        <v>1135</v>
      </c>
      <c r="D136">
        <v>1168</v>
      </c>
      <c r="E136" t="s">
        <v>2</v>
      </c>
      <c r="F136" s="1">
        <v>42258</v>
      </c>
      <c r="G136" s="2">
        <v>18400.580000000002</v>
      </c>
      <c r="H136">
        <f>IF(ISBLANK(E136), "", COUNTIFS(Validation!$C$17:$C$31, E136))</f>
        <v>1</v>
      </c>
      <c r="I136">
        <f t="shared" si="4"/>
        <v>1</v>
      </c>
      <c r="J136" t="str">
        <f t="shared" si="5"/>
        <v/>
      </c>
    </row>
    <row r="137" spans="1:10" x14ac:dyDescent="0.25">
      <c r="A137" t="s">
        <v>18</v>
      </c>
      <c r="B137">
        <v>1136</v>
      </c>
      <c r="D137">
        <v>1841</v>
      </c>
      <c r="E137" t="s">
        <v>11</v>
      </c>
      <c r="F137" s="1">
        <v>42258</v>
      </c>
      <c r="G137" s="2">
        <v>11184.75</v>
      </c>
      <c r="H137">
        <f>IF(ISBLANK(E137), "", COUNTIFS(Validation!$C$17:$C$31, E137))</f>
        <v>1</v>
      </c>
      <c r="I137">
        <f t="shared" si="4"/>
        <v>1</v>
      </c>
      <c r="J137" t="str">
        <f t="shared" si="5"/>
        <v/>
      </c>
    </row>
    <row r="138" spans="1:10" x14ac:dyDescent="0.25">
      <c r="A138" t="s">
        <v>18</v>
      </c>
      <c r="B138">
        <v>1137</v>
      </c>
      <c r="D138">
        <v>1862</v>
      </c>
      <c r="E138" t="s">
        <v>14</v>
      </c>
      <c r="F138" s="1">
        <v>42258</v>
      </c>
      <c r="G138" s="2">
        <v>14955.44</v>
      </c>
      <c r="H138">
        <f>IF(ISBLANK(E138), "", COUNTIFS(Validation!$C$17:$C$31, E138))</f>
        <v>1</v>
      </c>
      <c r="I138">
        <f t="shared" si="4"/>
        <v>1</v>
      </c>
      <c r="J138" t="str">
        <f t="shared" si="5"/>
        <v/>
      </c>
    </row>
    <row r="139" spans="1:10" x14ac:dyDescent="0.25">
      <c r="A139" t="s">
        <v>18</v>
      </c>
      <c r="B139">
        <v>1138</v>
      </c>
      <c r="D139">
        <v>1838</v>
      </c>
      <c r="E139" t="s">
        <v>16</v>
      </c>
      <c r="F139" s="1">
        <v>42258</v>
      </c>
      <c r="G139" s="2">
        <v>1674</v>
      </c>
      <c r="H139">
        <f>IF(ISBLANK(E139), "", COUNTIFS(Validation!$C$17:$C$31, E139))</f>
        <v>1</v>
      </c>
      <c r="I139">
        <f t="shared" si="4"/>
        <v>1</v>
      </c>
      <c r="J139" t="str">
        <f t="shared" si="5"/>
        <v/>
      </c>
    </row>
    <row r="140" spans="1:10" x14ac:dyDescent="0.25">
      <c r="A140" t="s">
        <v>18</v>
      </c>
      <c r="B140">
        <v>1139</v>
      </c>
      <c r="D140">
        <v>1168</v>
      </c>
      <c r="E140" t="s">
        <v>2</v>
      </c>
      <c r="F140" s="1">
        <v>42264</v>
      </c>
      <c r="G140" s="2">
        <v>18479.099999999999</v>
      </c>
      <c r="H140">
        <f>IF(ISBLANK(E140), "", COUNTIFS(Validation!$C$17:$C$31, E140))</f>
        <v>1</v>
      </c>
      <c r="I140">
        <f t="shared" si="4"/>
        <v>1</v>
      </c>
      <c r="J140" t="str">
        <f t="shared" si="5"/>
        <v/>
      </c>
    </row>
    <row r="141" spans="1:10" x14ac:dyDescent="0.25">
      <c r="A141" t="s">
        <v>18</v>
      </c>
      <c r="B141">
        <v>1140</v>
      </c>
      <c r="D141">
        <v>1839</v>
      </c>
      <c r="E141" t="s">
        <v>7</v>
      </c>
      <c r="F141" s="1">
        <v>42269</v>
      </c>
      <c r="G141" s="2">
        <v>843.75</v>
      </c>
      <c r="H141">
        <f>IF(ISBLANK(E141), "", COUNTIFS(Validation!$C$17:$C$31, E141))</f>
        <v>1</v>
      </c>
      <c r="I141">
        <f t="shared" si="4"/>
        <v>1</v>
      </c>
      <c r="J141" t="str">
        <f t="shared" si="5"/>
        <v/>
      </c>
    </row>
    <row r="142" spans="1:10" x14ac:dyDescent="0.25">
      <c r="A142" t="s">
        <v>18</v>
      </c>
      <c r="B142">
        <v>1141</v>
      </c>
      <c r="D142">
        <v>1836</v>
      </c>
      <c r="E142" t="s">
        <v>9</v>
      </c>
      <c r="F142" s="1">
        <v>42269</v>
      </c>
      <c r="G142" s="2">
        <v>9101.7000000000007</v>
      </c>
      <c r="H142">
        <f>IF(ISBLANK(E142), "", COUNTIFS(Validation!$C$17:$C$31, E142))</f>
        <v>1</v>
      </c>
      <c r="I142">
        <f t="shared" si="4"/>
        <v>1</v>
      </c>
      <c r="J142" t="str">
        <f t="shared" si="5"/>
        <v/>
      </c>
    </row>
    <row r="143" spans="1:10" x14ac:dyDescent="0.25">
      <c r="A143" t="s">
        <v>18</v>
      </c>
      <c r="B143">
        <v>1142</v>
      </c>
      <c r="D143">
        <v>1167</v>
      </c>
      <c r="E143" t="s">
        <v>1</v>
      </c>
      <c r="F143" s="1">
        <v>42270</v>
      </c>
      <c r="G143" s="2">
        <v>15329.93</v>
      </c>
      <c r="H143">
        <f>IF(ISBLANK(E143), "", COUNTIFS(Validation!$C$17:$C$31, E143))</f>
        <v>1</v>
      </c>
      <c r="I143">
        <f t="shared" si="4"/>
        <v>1</v>
      </c>
      <c r="J143" t="str">
        <f t="shared" si="5"/>
        <v/>
      </c>
    </row>
    <row r="144" spans="1:10" x14ac:dyDescent="0.25">
      <c r="A144" t="s">
        <v>18</v>
      </c>
      <c r="B144">
        <v>1143</v>
      </c>
      <c r="D144">
        <v>1168</v>
      </c>
      <c r="E144" t="s">
        <v>2</v>
      </c>
      <c r="F144" s="1">
        <v>42271</v>
      </c>
      <c r="G144" s="2">
        <v>7155</v>
      </c>
      <c r="H144">
        <f>IF(ISBLANK(E144), "", COUNTIFS(Validation!$C$17:$C$31, E144))</f>
        <v>1</v>
      </c>
      <c r="I144">
        <f t="shared" si="4"/>
        <v>1</v>
      </c>
      <c r="J144" t="str">
        <f t="shared" si="5"/>
        <v/>
      </c>
    </row>
    <row r="145" spans="1:10" x14ac:dyDescent="0.25">
      <c r="A145" t="s">
        <v>18</v>
      </c>
      <c r="B145">
        <v>1144</v>
      </c>
      <c r="D145">
        <v>1837</v>
      </c>
      <c r="E145" t="s">
        <v>10</v>
      </c>
      <c r="F145" s="1">
        <v>42272</v>
      </c>
      <c r="G145" s="2">
        <v>12220.2</v>
      </c>
      <c r="H145">
        <f>IF(ISBLANK(E145), "", COUNTIFS(Validation!$C$17:$C$31, E145))</f>
        <v>1</v>
      </c>
      <c r="I145">
        <f t="shared" si="4"/>
        <v>1</v>
      </c>
      <c r="J145" t="str">
        <f t="shared" si="5"/>
        <v/>
      </c>
    </row>
    <row r="146" spans="1:10" x14ac:dyDescent="0.25">
      <c r="A146" t="s">
        <v>18</v>
      </c>
      <c r="B146">
        <v>1145</v>
      </c>
      <c r="D146">
        <v>1861</v>
      </c>
      <c r="E146" t="s">
        <v>15</v>
      </c>
      <c r="F146" s="1">
        <v>42275</v>
      </c>
      <c r="G146" s="2">
        <v>9402.08</v>
      </c>
      <c r="H146">
        <f>IF(ISBLANK(E146), "", COUNTIFS(Validation!$C$17:$C$31, E146))</f>
        <v>1</v>
      </c>
      <c r="I146">
        <f t="shared" si="4"/>
        <v>1</v>
      </c>
      <c r="J146" t="str">
        <f t="shared" si="5"/>
        <v/>
      </c>
    </row>
    <row r="147" spans="1:10" x14ac:dyDescent="0.25">
      <c r="A147" t="s">
        <v>18</v>
      </c>
      <c r="B147">
        <v>1146</v>
      </c>
      <c r="D147">
        <v>1814</v>
      </c>
      <c r="E147" t="s">
        <v>3</v>
      </c>
      <c r="F147" s="1">
        <v>42275</v>
      </c>
      <c r="G147" s="2">
        <v>9175.14</v>
      </c>
      <c r="H147">
        <f>IF(ISBLANK(E147), "", COUNTIFS(Validation!$C$17:$C$31, E147))</f>
        <v>1</v>
      </c>
      <c r="I147">
        <f t="shared" si="4"/>
        <v>1</v>
      </c>
      <c r="J147" t="str">
        <f t="shared" si="5"/>
        <v/>
      </c>
    </row>
    <row r="148" spans="1:10" x14ac:dyDescent="0.25">
      <c r="A148" t="s">
        <v>18</v>
      </c>
      <c r="B148">
        <v>1147</v>
      </c>
      <c r="D148">
        <v>1168</v>
      </c>
      <c r="E148" t="s">
        <v>2</v>
      </c>
      <c r="F148" s="1">
        <v>42277</v>
      </c>
      <c r="G148" s="2">
        <v>9416.25</v>
      </c>
      <c r="H148">
        <f>IF(ISBLANK(E148), "", COUNTIFS(Validation!$C$17:$C$31, E148))</f>
        <v>1</v>
      </c>
      <c r="I148">
        <f t="shared" si="4"/>
        <v>1</v>
      </c>
      <c r="J148" t="str">
        <f t="shared" si="5"/>
        <v/>
      </c>
    </row>
    <row r="149" spans="1:10" x14ac:dyDescent="0.25">
      <c r="A149" t="s">
        <v>18</v>
      </c>
      <c r="B149">
        <v>1148</v>
      </c>
      <c r="D149">
        <v>1840</v>
      </c>
      <c r="E149" t="s">
        <v>8</v>
      </c>
      <c r="F149" s="1">
        <v>42277</v>
      </c>
      <c r="G149" s="2">
        <v>19137.740000000002</v>
      </c>
      <c r="H149">
        <f>IF(ISBLANK(E149), "", COUNTIFS(Validation!$C$17:$C$31, E149))</f>
        <v>1</v>
      </c>
      <c r="I149">
        <f t="shared" si="4"/>
        <v>1</v>
      </c>
      <c r="J149" t="str">
        <f t="shared" si="5"/>
        <v/>
      </c>
    </row>
    <row r="150" spans="1:10" x14ac:dyDescent="0.25">
      <c r="A150" t="s">
        <v>18</v>
      </c>
      <c r="B150">
        <v>1149</v>
      </c>
      <c r="D150">
        <v>1168</v>
      </c>
      <c r="E150" t="s">
        <v>2</v>
      </c>
      <c r="F150" s="1">
        <v>42278</v>
      </c>
      <c r="G150" s="2">
        <v>7681.5</v>
      </c>
      <c r="H150">
        <f>IF(ISBLANK(E150), "", COUNTIFS(Validation!$C$17:$C$31, E150))</f>
        <v>1</v>
      </c>
      <c r="I150">
        <f t="shared" si="4"/>
        <v>1</v>
      </c>
      <c r="J150" t="str">
        <f t="shared" si="5"/>
        <v/>
      </c>
    </row>
    <row r="151" spans="1:10" x14ac:dyDescent="0.25">
      <c r="A151" t="s">
        <v>18</v>
      </c>
      <c r="B151">
        <v>1150</v>
      </c>
      <c r="D151">
        <v>1837</v>
      </c>
      <c r="E151" t="s">
        <v>10</v>
      </c>
      <c r="F151" s="1">
        <v>42279</v>
      </c>
      <c r="G151" s="2">
        <v>14966.69</v>
      </c>
      <c r="H151">
        <f>IF(ISBLANK(E151), "", COUNTIFS(Validation!$C$17:$C$31, E151))</f>
        <v>1</v>
      </c>
      <c r="I151">
        <f t="shared" si="4"/>
        <v>1</v>
      </c>
      <c r="J151" t="str">
        <f t="shared" si="5"/>
        <v/>
      </c>
    </row>
    <row r="152" spans="1:10" x14ac:dyDescent="0.25">
      <c r="A152" t="s">
        <v>18</v>
      </c>
      <c r="B152">
        <v>1151</v>
      </c>
      <c r="D152">
        <v>1814</v>
      </c>
      <c r="E152" t="s">
        <v>3</v>
      </c>
      <c r="F152" s="1">
        <v>42279</v>
      </c>
      <c r="G152" s="2">
        <v>9684.8700000000008</v>
      </c>
      <c r="H152">
        <f>IF(ISBLANK(E152), "", COUNTIFS(Validation!$C$17:$C$31, E152))</f>
        <v>1</v>
      </c>
      <c r="I152">
        <f t="shared" si="4"/>
        <v>1</v>
      </c>
      <c r="J152" t="str">
        <f t="shared" si="5"/>
        <v/>
      </c>
    </row>
    <row r="153" spans="1:10" x14ac:dyDescent="0.25">
      <c r="A153" t="s">
        <v>18</v>
      </c>
      <c r="B153">
        <v>1152</v>
      </c>
      <c r="D153">
        <v>1863</v>
      </c>
      <c r="E153" t="s">
        <v>13</v>
      </c>
      <c r="F153" s="1">
        <v>42282</v>
      </c>
      <c r="G153" s="2">
        <v>13052.49</v>
      </c>
      <c r="H153">
        <f>IF(ISBLANK(E153), "", COUNTIFS(Validation!$C$17:$C$31, E153))</f>
        <v>1</v>
      </c>
      <c r="I153">
        <f t="shared" si="4"/>
        <v>1</v>
      </c>
      <c r="J153" t="str">
        <f t="shared" si="5"/>
        <v/>
      </c>
    </row>
    <row r="154" spans="1:10" x14ac:dyDescent="0.25">
      <c r="A154" t="s">
        <v>18</v>
      </c>
      <c r="B154">
        <v>1153</v>
      </c>
      <c r="D154">
        <v>1837</v>
      </c>
      <c r="E154" t="s">
        <v>10</v>
      </c>
      <c r="F154" s="1">
        <v>42283</v>
      </c>
      <c r="G154" s="2">
        <v>16287.75</v>
      </c>
      <c r="H154">
        <f>IF(ISBLANK(E154), "", COUNTIFS(Validation!$C$17:$C$31, E154))</f>
        <v>1</v>
      </c>
      <c r="I154">
        <f t="shared" si="4"/>
        <v>1</v>
      </c>
      <c r="J154" t="str">
        <f t="shared" si="5"/>
        <v/>
      </c>
    </row>
    <row r="155" spans="1:10" x14ac:dyDescent="0.25">
      <c r="A155" t="s">
        <v>18</v>
      </c>
      <c r="B155">
        <v>1154</v>
      </c>
      <c r="D155">
        <v>1167</v>
      </c>
      <c r="E155" t="s">
        <v>1</v>
      </c>
      <c r="F155" s="1">
        <v>42283</v>
      </c>
      <c r="G155" s="2">
        <v>28032.6</v>
      </c>
      <c r="H155">
        <f>IF(ISBLANK(E155), "", COUNTIFS(Validation!$C$17:$C$31, E155))</f>
        <v>1</v>
      </c>
      <c r="I155">
        <f t="shared" si="4"/>
        <v>1</v>
      </c>
      <c r="J155" t="str">
        <f t="shared" si="5"/>
        <v/>
      </c>
    </row>
    <row r="156" spans="1:10" x14ac:dyDescent="0.25">
      <c r="A156" t="s">
        <v>18</v>
      </c>
      <c r="B156">
        <v>1155</v>
      </c>
      <c r="D156">
        <v>1168</v>
      </c>
      <c r="E156" t="s">
        <v>2</v>
      </c>
      <c r="F156" s="1">
        <v>42285</v>
      </c>
      <c r="G156" s="2">
        <v>19505.72</v>
      </c>
      <c r="H156">
        <f>IF(ISBLANK(E156), "", COUNTIFS(Validation!$C$17:$C$31, E156))</f>
        <v>1</v>
      </c>
      <c r="I156">
        <f t="shared" si="4"/>
        <v>1</v>
      </c>
      <c r="J156" t="str">
        <f t="shared" si="5"/>
        <v/>
      </c>
    </row>
    <row r="157" spans="1:10" x14ac:dyDescent="0.25">
      <c r="A157" t="s">
        <v>18</v>
      </c>
      <c r="B157">
        <v>1156</v>
      </c>
      <c r="D157">
        <v>1863</v>
      </c>
      <c r="E157" t="s">
        <v>13</v>
      </c>
      <c r="F157" s="1">
        <v>42292</v>
      </c>
      <c r="G157" s="2">
        <v>13052.49</v>
      </c>
      <c r="H157">
        <f>IF(ISBLANK(E157), "", COUNTIFS(Validation!$C$17:$C$31, E157))</f>
        <v>1</v>
      </c>
      <c r="I157">
        <f t="shared" si="4"/>
        <v>1</v>
      </c>
      <c r="J157" t="str">
        <f t="shared" si="5"/>
        <v/>
      </c>
    </row>
    <row r="158" spans="1:10" x14ac:dyDescent="0.25">
      <c r="A158" t="s">
        <v>18</v>
      </c>
      <c r="B158">
        <v>1157</v>
      </c>
      <c r="D158">
        <v>1862</v>
      </c>
      <c r="E158" t="s">
        <v>14</v>
      </c>
      <c r="F158" s="1">
        <v>42292</v>
      </c>
      <c r="G158" s="2">
        <v>17234.59</v>
      </c>
      <c r="H158">
        <f>IF(ISBLANK(E158), "", COUNTIFS(Validation!$C$17:$C$31, E158))</f>
        <v>1</v>
      </c>
      <c r="I158">
        <f t="shared" si="4"/>
        <v>1</v>
      </c>
      <c r="J158" t="str">
        <f t="shared" si="5"/>
        <v/>
      </c>
    </row>
    <row r="159" spans="1:10" x14ac:dyDescent="0.25">
      <c r="A159" t="s">
        <v>18</v>
      </c>
      <c r="B159">
        <v>1158</v>
      </c>
      <c r="D159">
        <v>1842</v>
      </c>
      <c r="E159" t="s">
        <v>17</v>
      </c>
      <c r="F159" s="1">
        <v>42292</v>
      </c>
      <c r="G159" s="2">
        <v>11061.21</v>
      </c>
      <c r="H159">
        <f>IF(ISBLANK(E159), "", COUNTIFS(Validation!$C$17:$C$31, E159))</f>
        <v>1</v>
      </c>
      <c r="I159">
        <f t="shared" si="4"/>
        <v>1</v>
      </c>
      <c r="J159" t="str">
        <f t="shared" si="5"/>
        <v/>
      </c>
    </row>
    <row r="160" spans="1:10" x14ac:dyDescent="0.25">
      <c r="A160" t="s">
        <v>18</v>
      </c>
      <c r="B160">
        <v>1159</v>
      </c>
      <c r="D160">
        <v>1843</v>
      </c>
      <c r="E160" t="s">
        <v>5</v>
      </c>
      <c r="F160" s="1">
        <v>42292</v>
      </c>
      <c r="G160" s="2">
        <v>13742.2</v>
      </c>
      <c r="H160">
        <f>IF(ISBLANK(E160), "", COUNTIFS(Validation!$C$17:$C$31, E160))</f>
        <v>1</v>
      </c>
      <c r="I160">
        <f t="shared" si="4"/>
        <v>1</v>
      </c>
      <c r="J160" t="str">
        <f t="shared" si="5"/>
        <v/>
      </c>
    </row>
    <row r="161" spans="1:10" x14ac:dyDescent="0.25">
      <c r="A161" t="s">
        <v>18</v>
      </c>
      <c r="B161">
        <v>1160</v>
      </c>
      <c r="D161">
        <v>1837</v>
      </c>
      <c r="E161" t="s">
        <v>10</v>
      </c>
      <c r="F161" s="1">
        <v>42293</v>
      </c>
      <c r="G161" s="2">
        <v>14966.69</v>
      </c>
      <c r="H161">
        <f>IF(ISBLANK(E161), "", COUNTIFS(Validation!$C$17:$C$31, E161))</f>
        <v>1</v>
      </c>
      <c r="I161">
        <f t="shared" si="4"/>
        <v>1</v>
      </c>
      <c r="J161" t="str">
        <f t="shared" si="5"/>
        <v/>
      </c>
    </row>
    <row r="162" spans="1:10" x14ac:dyDescent="0.25">
      <c r="A162" t="s">
        <v>18</v>
      </c>
      <c r="B162">
        <v>1161</v>
      </c>
      <c r="D162">
        <v>1862</v>
      </c>
      <c r="E162" t="s">
        <v>14</v>
      </c>
      <c r="F162" s="1">
        <v>42296</v>
      </c>
      <c r="G162" s="2">
        <v>17234.59</v>
      </c>
      <c r="H162">
        <f>IF(ISBLANK(E162), "", COUNTIFS(Validation!$C$17:$C$31, E162))</f>
        <v>1</v>
      </c>
      <c r="I162">
        <f t="shared" si="4"/>
        <v>1</v>
      </c>
      <c r="J162" t="str">
        <f t="shared" si="5"/>
        <v/>
      </c>
    </row>
    <row r="163" spans="1:10" x14ac:dyDescent="0.25">
      <c r="A163" t="s">
        <v>18</v>
      </c>
      <c r="B163">
        <v>1162</v>
      </c>
      <c r="D163">
        <v>1863</v>
      </c>
      <c r="E163" t="s">
        <v>13</v>
      </c>
      <c r="F163" s="1">
        <v>42296</v>
      </c>
      <c r="G163" s="2">
        <v>13052.49</v>
      </c>
      <c r="H163">
        <f>IF(ISBLANK(E163), "", COUNTIFS(Validation!$C$17:$C$31, E163))</f>
        <v>1</v>
      </c>
      <c r="I163">
        <f t="shared" si="4"/>
        <v>1</v>
      </c>
      <c r="J163" t="str">
        <f t="shared" si="5"/>
        <v/>
      </c>
    </row>
    <row r="164" spans="1:10" x14ac:dyDescent="0.25">
      <c r="A164" t="s">
        <v>18</v>
      </c>
      <c r="B164">
        <v>1163</v>
      </c>
      <c r="D164">
        <v>1836</v>
      </c>
      <c r="E164" t="s">
        <v>9</v>
      </c>
      <c r="F164" s="1">
        <v>42297</v>
      </c>
      <c r="G164" s="2">
        <v>1852.5</v>
      </c>
      <c r="H164">
        <f>IF(ISBLANK(E164), "", COUNTIFS(Validation!$C$17:$C$31, E164))</f>
        <v>1</v>
      </c>
      <c r="I164">
        <f t="shared" si="4"/>
        <v>1</v>
      </c>
      <c r="J164" t="str">
        <f t="shared" si="5"/>
        <v/>
      </c>
    </row>
    <row r="165" spans="1:10" x14ac:dyDescent="0.25">
      <c r="A165" t="s">
        <v>18</v>
      </c>
      <c r="B165">
        <v>1164</v>
      </c>
      <c r="D165">
        <v>1843</v>
      </c>
      <c r="E165" t="s">
        <v>5</v>
      </c>
      <c r="F165" s="1">
        <v>42298</v>
      </c>
      <c r="G165" s="2">
        <v>23127.75</v>
      </c>
      <c r="H165">
        <f>IF(ISBLANK(E165), "", COUNTIFS(Validation!$C$17:$C$31, E165))</f>
        <v>1</v>
      </c>
      <c r="I165">
        <f t="shared" si="4"/>
        <v>1</v>
      </c>
      <c r="J165" t="str">
        <f t="shared" si="5"/>
        <v/>
      </c>
    </row>
    <row r="166" spans="1:10" x14ac:dyDescent="0.25">
      <c r="A166" t="s">
        <v>18</v>
      </c>
      <c r="B166">
        <v>1165</v>
      </c>
      <c r="D166">
        <v>1861</v>
      </c>
      <c r="E166" t="s">
        <v>15</v>
      </c>
      <c r="F166" s="1">
        <v>42300</v>
      </c>
      <c r="G166" s="2">
        <v>9924.41</v>
      </c>
      <c r="H166">
        <f>IF(ISBLANK(E166), "", COUNTIFS(Validation!$C$17:$C$31, E166))</f>
        <v>1</v>
      </c>
      <c r="I166">
        <f t="shared" si="4"/>
        <v>1</v>
      </c>
      <c r="J166" t="str">
        <f t="shared" si="5"/>
        <v/>
      </c>
    </row>
    <row r="167" spans="1:10" x14ac:dyDescent="0.25">
      <c r="A167" t="s">
        <v>18</v>
      </c>
      <c r="B167">
        <v>1166</v>
      </c>
      <c r="D167">
        <v>1863</v>
      </c>
      <c r="E167" t="s">
        <v>13</v>
      </c>
      <c r="F167" s="1">
        <v>42303</v>
      </c>
      <c r="G167" s="2">
        <v>13052.49</v>
      </c>
      <c r="H167">
        <f>IF(ISBLANK(E167), "", COUNTIFS(Validation!$C$17:$C$31, E167))</f>
        <v>1</v>
      </c>
      <c r="I167">
        <f t="shared" si="4"/>
        <v>1</v>
      </c>
      <c r="J167" t="str">
        <f t="shared" si="5"/>
        <v/>
      </c>
    </row>
    <row r="168" spans="1:10" x14ac:dyDescent="0.25">
      <c r="A168" t="s">
        <v>18</v>
      </c>
      <c r="B168">
        <v>1167</v>
      </c>
      <c r="D168">
        <v>1864</v>
      </c>
      <c r="E168" t="s">
        <v>12</v>
      </c>
      <c r="F168" s="1">
        <v>42303</v>
      </c>
      <c r="G168" s="2">
        <v>20636.349999999999</v>
      </c>
      <c r="H168">
        <f>IF(ISBLANK(E168), "", COUNTIFS(Validation!$C$17:$C$31, E168))</f>
        <v>1</v>
      </c>
      <c r="I168">
        <f t="shared" si="4"/>
        <v>1</v>
      </c>
      <c r="J168" t="str">
        <f t="shared" si="5"/>
        <v/>
      </c>
    </row>
    <row r="169" spans="1:10" x14ac:dyDescent="0.25">
      <c r="A169" t="s">
        <v>18</v>
      </c>
      <c r="B169">
        <v>1168</v>
      </c>
      <c r="D169">
        <v>1838</v>
      </c>
      <c r="E169" t="s">
        <v>16</v>
      </c>
      <c r="F169" s="1">
        <v>42305</v>
      </c>
      <c r="G169" s="2">
        <v>788.03</v>
      </c>
      <c r="H169">
        <f>IF(ISBLANK(E169), "", COUNTIFS(Validation!$C$17:$C$31, E169))</f>
        <v>1</v>
      </c>
      <c r="I169">
        <f t="shared" si="4"/>
        <v>1</v>
      </c>
      <c r="J169" t="str">
        <f t="shared" si="5"/>
        <v/>
      </c>
    </row>
    <row r="170" spans="1:10" x14ac:dyDescent="0.25">
      <c r="A170" t="s">
        <v>18</v>
      </c>
      <c r="B170">
        <v>1169</v>
      </c>
      <c r="D170">
        <v>1836</v>
      </c>
      <c r="E170" t="s">
        <v>9</v>
      </c>
      <c r="F170" s="1">
        <v>42305</v>
      </c>
      <c r="G170" s="2">
        <v>14658.98</v>
      </c>
      <c r="H170">
        <f>IF(ISBLANK(E170), "", COUNTIFS(Validation!$C$17:$C$31, E170))</f>
        <v>1</v>
      </c>
      <c r="I170">
        <f t="shared" si="4"/>
        <v>1</v>
      </c>
      <c r="J170" t="str">
        <f t="shared" si="5"/>
        <v/>
      </c>
    </row>
    <row r="171" spans="1:10" x14ac:dyDescent="0.25">
      <c r="A171" t="s">
        <v>18</v>
      </c>
      <c r="B171">
        <v>1170</v>
      </c>
      <c r="D171">
        <v>1842</v>
      </c>
      <c r="E171" t="s">
        <v>17</v>
      </c>
      <c r="F171" s="1">
        <v>42305</v>
      </c>
      <c r="G171" s="2">
        <v>19381.14</v>
      </c>
      <c r="H171">
        <f>IF(ISBLANK(E171), "", COUNTIFS(Validation!$C$17:$C$31, E171))</f>
        <v>1</v>
      </c>
      <c r="I171">
        <f t="shared" si="4"/>
        <v>1</v>
      </c>
      <c r="J171" t="str">
        <f t="shared" si="5"/>
        <v/>
      </c>
    </row>
    <row r="172" spans="1:10" x14ac:dyDescent="0.25">
      <c r="A172" t="s">
        <v>18</v>
      </c>
      <c r="B172">
        <v>1171</v>
      </c>
      <c r="D172">
        <v>1864</v>
      </c>
      <c r="E172" t="s">
        <v>12</v>
      </c>
      <c r="F172" s="1">
        <v>42305</v>
      </c>
      <c r="G172" s="2">
        <v>21275.25</v>
      </c>
      <c r="H172">
        <f>IF(ISBLANK(E172), "", COUNTIFS(Validation!$C$17:$C$31, E172))</f>
        <v>1</v>
      </c>
      <c r="I172">
        <f t="shared" si="4"/>
        <v>1</v>
      </c>
      <c r="J172" t="str">
        <f t="shared" si="5"/>
        <v/>
      </c>
    </row>
    <row r="173" spans="1:10" x14ac:dyDescent="0.25">
      <c r="A173" t="s">
        <v>18</v>
      </c>
      <c r="B173">
        <v>1172</v>
      </c>
      <c r="D173">
        <v>1839</v>
      </c>
      <c r="E173" t="s">
        <v>7</v>
      </c>
      <c r="F173" s="1">
        <v>42306</v>
      </c>
      <c r="G173" s="2">
        <v>912</v>
      </c>
      <c r="H173">
        <f>IF(ISBLANK(E173), "", COUNTIFS(Validation!$C$17:$C$31, E173))</f>
        <v>1</v>
      </c>
      <c r="I173">
        <f t="shared" si="4"/>
        <v>1</v>
      </c>
      <c r="J173" t="str">
        <f t="shared" si="5"/>
        <v/>
      </c>
    </row>
    <row r="174" spans="1:10" x14ac:dyDescent="0.25">
      <c r="A174" t="s">
        <v>18</v>
      </c>
      <c r="B174">
        <v>1173</v>
      </c>
      <c r="D174">
        <v>1837</v>
      </c>
      <c r="E174" t="s">
        <v>10</v>
      </c>
      <c r="F174" s="1">
        <v>42312</v>
      </c>
      <c r="G174" s="2">
        <v>12287.05</v>
      </c>
      <c r="H174">
        <f>IF(ISBLANK(E174), "", COUNTIFS(Validation!$C$17:$C$31, E174))</f>
        <v>1</v>
      </c>
      <c r="I174">
        <f t="shared" si="4"/>
        <v>1</v>
      </c>
      <c r="J174" t="str">
        <f t="shared" si="5"/>
        <v/>
      </c>
    </row>
    <row r="175" spans="1:10" x14ac:dyDescent="0.25">
      <c r="A175" t="s">
        <v>18</v>
      </c>
      <c r="B175">
        <v>1174</v>
      </c>
      <c r="D175">
        <v>1168</v>
      </c>
      <c r="E175" t="s">
        <v>2</v>
      </c>
      <c r="F175" s="1">
        <v>42313</v>
      </c>
      <c r="G175" s="2">
        <v>20019.02</v>
      </c>
      <c r="H175">
        <f>IF(ISBLANK(E175), "", COUNTIFS(Validation!$C$17:$C$31, E175))</f>
        <v>1</v>
      </c>
      <c r="I175">
        <f t="shared" si="4"/>
        <v>1</v>
      </c>
      <c r="J175" t="str">
        <f t="shared" si="5"/>
        <v/>
      </c>
    </row>
    <row r="176" spans="1:10" x14ac:dyDescent="0.25">
      <c r="A176" t="s">
        <v>18</v>
      </c>
      <c r="B176">
        <v>1175</v>
      </c>
      <c r="D176">
        <v>1838</v>
      </c>
      <c r="E176" t="s">
        <v>16</v>
      </c>
      <c r="F176" s="1">
        <v>42313</v>
      </c>
      <c r="G176" s="2">
        <v>8321.6299999999992</v>
      </c>
      <c r="H176">
        <f>IF(ISBLANK(E176), "", COUNTIFS(Validation!$C$17:$C$31, E176))</f>
        <v>1</v>
      </c>
      <c r="I176">
        <f t="shared" si="4"/>
        <v>1</v>
      </c>
      <c r="J176" t="str">
        <f t="shared" si="5"/>
        <v/>
      </c>
    </row>
    <row r="177" spans="1:10" x14ac:dyDescent="0.25">
      <c r="A177" t="s">
        <v>18</v>
      </c>
      <c r="B177">
        <v>1176</v>
      </c>
      <c r="D177">
        <v>1840</v>
      </c>
      <c r="E177" t="s">
        <v>8</v>
      </c>
      <c r="F177" s="1">
        <v>42313</v>
      </c>
      <c r="G177" s="2">
        <v>1164.1500000000001</v>
      </c>
      <c r="H177">
        <f>IF(ISBLANK(E177), "", COUNTIFS(Validation!$C$17:$C$31, E177))</f>
        <v>1</v>
      </c>
      <c r="I177">
        <f t="shared" si="4"/>
        <v>1</v>
      </c>
      <c r="J177" t="str">
        <f t="shared" si="5"/>
        <v/>
      </c>
    </row>
    <row r="178" spans="1:10" x14ac:dyDescent="0.25">
      <c r="A178" t="s">
        <v>18</v>
      </c>
      <c r="B178">
        <v>1177</v>
      </c>
      <c r="D178">
        <v>1842</v>
      </c>
      <c r="E178" t="s">
        <v>17</v>
      </c>
      <c r="F178" s="1">
        <v>42313</v>
      </c>
      <c r="G178" s="2">
        <v>13454.51</v>
      </c>
      <c r="H178">
        <f>IF(ISBLANK(E178), "", COUNTIFS(Validation!$C$17:$C$31, E178))</f>
        <v>1</v>
      </c>
      <c r="I178">
        <f t="shared" si="4"/>
        <v>1</v>
      </c>
      <c r="J178" t="str">
        <f t="shared" si="5"/>
        <v/>
      </c>
    </row>
    <row r="179" spans="1:10" x14ac:dyDescent="0.25">
      <c r="A179" t="s">
        <v>18</v>
      </c>
      <c r="B179">
        <v>1178</v>
      </c>
      <c r="D179">
        <v>1861</v>
      </c>
      <c r="E179" t="s">
        <v>15</v>
      </c>
      <c r="F179" s="1">
        <v>42313</v>
      </c>
      <c r="G179" s="2">
        <v>20019.02</v>
      </c>
      <c r="H179">
        <f>IF(ISBLANK(E179), "", COUNTIFS(Validation!$C$17:$C$31, E179))</f>
        <v>1</v>
      </c>
      <c r="I179">
        <f t="shared" si="4"/>
        <v>1</v>
      </c>
      <c r="J179" t="str">
        <f t="shared" si="5"/>
        <v/>
      </c>
    </row>
    <row r="180" spans="1:10" x14ac:dyDescent="0.25">
      <c r="A180" t="s">
        <v>18</v>
      </c>
      <c r="B180">
        <v>1179</v>
      </c>
      <c r="D180">
        <v>1814</v>
      </c>
      <c r="E180" t="s">
        <v>3</v>
      </c>
      <c r="F180" s="1">
        <v>42314</v>
      </c>
      <c r="G180" s="2">
        <v>9939.74</v>
      </c>
      <c r="H180">
        <f>IF(ISBLANK(E180), "", COUNTIFS(Validation!$C$17:$C$31, E180))</f>
        <v>1</v>
      </c>
      <c r="I180">
        <f t="shared" si="4"/>
        <v>1</v>
      </c>
      <c r="J180" t="str">
        <f t="shared" si="5"/>
        <v/>
      </c>
    </row>
    <row r="181" spans="1:10" x14ac:dyDescent="0.25">
      <c r="A181" t="s">
        <v>18</v>
      </c>
      <c r="B181">
        <v>1180</v>
      </c>
      <c r="D181">
        <v>1837</v>
      </c>
      <c r="E181" t="s">
        <v>10</v>
      </c>
      <c r="F181" s="1">
        <v>42314</v>
      </c>
      <c r="G181" s="2">
        <v>15360.55</v>
      </c>
      <c r="H181">
        <f>IF(ISBLANK(E181), "", COUNTIFS(Validation!$C$17:$C$31, E181))</f>
        <v>1</v>
      </c>
      <c r="I181">
        <f t="shared" si="4"/>
        <v>1</v>
      </c>
      <c r="J181" t="str">
        <f t="shared" si="5"/>
        <v/>
      </c>
    </row>
    <row r="182" spans="1:10" x14ac:dyDescent="0.25">
      <c r="A182" t="s">
        <v>18</v>
      </c>
      <c r="B182">
        <v>1181</v>
      </c>
      <c r="D182">
        <v>1839</v>
      </c>
      <c r="E182" t="s">
        <v>7</v>
      </c>
      <c r="F182" s="1">
        <v>42314</v>
      </c>
      <c r="G182" s="2">
        <v>9939.74</v>
      </c>
      <c r="H182">
        <f>IF(ISBLANK(E182), "", COUNTIFS(Validation!$C$17:$C$31, E182))</f>
        <v>1</v>
      </c>
      <c r="I182">
        <f t="shared" si="4"/>
        <v>1</v>
      </c>
      <c r="J182" t="str">
        <f t="shared" si="5"/>
        <v/>
      </c>
    </row>
    <row r="183" spans="1:10" x14ac:dyDescent="0.25">
      <c r="A183" t="s">
        <v>18</v>
      </c>
      <c r="B183">
        <v>1182</v>
      </c>
      <c r="D183">
        <v>1863</v>
      </c>
      <c r="E183" t="s">
        <v>13</v>
      </c>
      <c r="F183" s="1">
        <v>42317</v>
      </c>
      <c r="G183" s="2">
        <v>13395.98</v>
      </c>
      <c r="H183">
        <f>IF(ISBLANK(E183), "", COUNTIFS(Validation!$C$17:$C$31, E183))</f>
        <v>1</v>
      </c>
      <c r="I183">
        <f t="shared" si="4"/>
        <v>1</v>
      </c>
      <c r="J183" t="str">
        <f t="shared" si="5"/>
        <v/>
      </c>
    </row>
    <row r="184" spans="1:10" x14ac:dyDescent="0.25">
      <c r="A184" t="s">
        <v>18</v>
      </c>
      <c r="B184">
        <v>1183</v>
      </c>
      <c r="D184">
        <v>1168</v>
      </c>
      <c r="E184" t="s">
        <v>2</v>
      </c>
      <c r="F184" s="1">
        <v>42318</v>
      </c>
      <c r="G184" s="2">
        <v>14816.13</v>
      </c>
      <c r="H184">
        <f>IF(ISBLANK(E184), "", COUNTIFS(Validation!$C$17:$C$31, E184))</f>
        <v>1</v>
      </c>
      <c r="I184">
        <f t="shared" si="4"/>
        <v>1</v>
      </c>
      <c r="J184" t="str">
        <f t="shared" si="5"/>
        <v/>
      </c>
    </row>
    <row r="185" spans="1:10" x14ac:dyDescent="0.25">
      <c r="A185" t="s">
        <v>18</v>
      </c>
      <c r="B185">
        <v>1184</v>
      </c>
      <c r="D185">
        <v>1838</v>
      </c>
      <c r="E185" t="s">
        <v>16</v>
      </c>
      <c r="F185" s="1">
        <v>42318</v>
      </c>
      <c r="G185" s="2">
        <v>17765.95</v>
      </c>
      <c r="H185">
        <f>IF(ISBLANK(E185), "", COUNTIFS(Validation!$C$17:$C$31, E185))</f>
        <v>1</v>
      </c>
      <c r="I185">
        <f t="shared" si="4"/>
        <v>1</v>
      </c>
      <c r="J185" t="str">
        <f t="shared" si="5"/>
        <v/>
      </c>
    </row>
    <row r="186" spans="1:10" x14ac:dyDescent="0.25">
      <c r="A186" t="s">
        <v>18</v>
      </c>
      <c r="B186">
        <v>1185</v>
      </c>
      <c r="D186">
        <v>1167</v>
      </c>
      <c r="E186" t="s">
        <v>1</v>
      </c>
      <c r="F186" s="1">
        <v>42319</v>
      </c>
      <c r="G186" s="2">
        <v>21835.13</v>
      </c>
      <c r="H186">
        <f>IF(ISBLANK(E186), "", COUNTIFS(Validation!$C$17:$C$31, E186))</f>
        <v>1</v>
      </c>
      <c r="I186">
        <f t="shared" si="4"/>
        <v>1</v>
      </c>
      <c r="J186" t="str">
        <f t="shared" si="5"/>
        <v/>
      </c>
    </row>
    <row r="187" spans="1:10" x14ac:dyDescent="0.25">
      <c r="A187" t="s">
        <v>18</v>
      </c>
      <c r="B187">
        <v>1186</v>
      </c>
      <c r="D187">
        <v>1839</v>
      </c>
      <c r="E187" t="s">
        <v>7</v>
      </c>
      <c r="F187" s="1">
        <v>42319</v>
      </c>
      <c r="G187" s="2">
        <v>12116.81</v>
      </c>
      <c r="H187">
        <f>IF(ISBLANK(E187), "", COUNTIFS(Validation!$C$17:$C$31, E187))</f>
        <v>1</v>
      </c>
      <c r="I187">
        <f t="shared" si="4"/>
        <v>1</v>
      </c>
      <c r="J187" t="str">
        <f t="shared" si="5"/>
        <v/>
      </c>
    </row>
    <row r="188" spans="1:10" x14ac:dyDescent="0.25">
      <c r="A188" t="s">
        <v>18</v>
      </c>
      <c r="B188">
        <v>1187</v>
      </c>
      <c r="D188">
        <v>1840</v>
      </c>
      <c r="E188" t="s">
        <v>8</v>
      </c>
      <c r="F188" s="1">
        <v>42320</v>
      </c>
      <c r="G188" s="2">
        <v>5250.38</v>
      </c>
      <c r="H188">
        <f>IF(ISBLANK(E188), "", COUNTIFS(Validation!$C$17:$C$31, E188))</f>
        <v>1</v>
      </c>
      <c r="I188">
        <f t="shared" si="4"/>
        <v>1</v>
      </c>
      <c r="J188" t="str">
        <f t="shared" si="5"/>
        <v/>
      </c>
    </row>
    <row r="189" spans="1:10" x14ac:dyDescent="0.25">
      <c r="A189" t="s">
        <v>18</v>
      </c>
      <c r="B189">
        <v>1188</v>
      </c>
      <c r="D189">
        <v>1838</v>
      </c>
      <c r="E189" t="s">
        <v>16</v>
      </c>
      <c r="F189" s="1">
        <v>42320</v>
      </c>
      <c r="G189" s="2">
        <v>15445.09</v>
      </c>
      <c r="H189">
        <f>IF(ISBLANK(E189), "", COUNTIFS(Validation!$C$17:$C$31, E189))</f>
        <v>1</v>
      </c>
      <c r="I189">
        <f t="shared" si="4"/>
        <v>1</v>
      </c>
      <c r="J189" t="str">
        <f t="shared" si="5"/>
        <v/>
      </c>
    </row>
    <row r="190" spans="1:10" x14ac:dyDescent="0.25">
      <c r="A190" t="s">
        <v>18</v>
      </c>
      <c r="B190">
        <v>1189</v>
      </c>
      <c r="D190">
        <v>1842</v>
      </c>
      <c r="E190" t="s">
        <v>17</v>
      </c>
      <c r="F190" s="1">
        <v>42321</v>
      </c>
      <c r="G190" s="2">
        <v>10724.51</v>
      </c>
      <c r="H190">
        <f>IF(ISBLANK(E190), "", COUNTIFS(Validation!$C$17:$C$31, E190))</f>
        <v>1</v>
      </c>
      <c r="I190">
        <f t="shared" si="4"/>
        <v>1</v>
      </c>
      <c r="J190" t="str">
        <f t="shared" si="5"/>
        <v/>
      </c>
    </row>
    <row r="191" spans="1:10" x14ac:dyDescent="0.25">
      <c r="A191" t="s">
        <v>18</v>
      </c>
      <c r="B191">
        <v>1190</v>
      </c>
      <c r="D191">
        <v>1836</v>
      </c>
      <c r="E191" t="s">
        <v>9</v>
      </c>
      <c r="F191" s="1">
        <v>42321</v>
      </c>
      <c r="G191" s="2">
        <v>13669.99</v>
      </c>
      <c r="H191">
        <f>IF(ISBLANK(E191), "", COUNTIFS(Validation!$C$17:$C$31, E191))</f>
        <v>1</v>
      </c>
      <c r="I191">
        <f t="shared" si="4"/>
        <v>1</v>
      </c>
      <c r="J191" t="str">
        <f t="shared" si="5"/>
        <v/>
      </c>
    </row>
    <row r="192" spans="1:10" x14ac:dyDescent="0.25">
      <c r="A192" t="s">
        <v>18</v>
      </c>
      <c r="B192">
        <v>1191</v>
      </c>
      <c r="D192">
        <v>1840</v>
      </c>
      <c r="E192" t="s">
        <v>8</v>
      </c>
      <c r="F192" s="1">
        <v>42324</v>
      </c>
      <c r="G192" s="2">
        <v>18141.759999999998</v>
      </c>
      <c r="H192">
        <f>IF(ISBLANK(E192), "", COUNTIFS(Validation!$C$17:$C$31, E192))</f>
        <v>1</v>
      </c>
      <c r="I192">
        <f t="shared" si="4"/>
        <v>1</v>
      </c>
      <c r="J192" t="str">
        <f t="shared" si="5"/>
        <v/>
      </c>
    </row>
    <row r="193" spans="1:10" x14ac:dyDescent="0.25">
      <c r="A193" t="s">
        <v>18</v>
      </c>
      <c r="B193">
        <v>1192</v>
      </c>
      <c r="D193">
        <v>1837</v>
      </c>
      <c r="E193" t="s">
        <v>10</v>
      </c>
      <c r="F193" s="1">
        <v>42325</v>
      </c>
      <c r="G193" s="2">
        <v>14964.64</v>
      </c>
      <c r="H193">
        <f>IF(ISBLANK(E193), "", COUNTIFS(Validation!$C$17:$C$31, E193))</f>
        <v>1</v>
      </c>
      <c r="I193">
        <f t="shared" si="4"/>
        <v>1</v>
      </c>
      <c r="J193" t="str">
        <f t="shared" si="5"/>
        <v/>
      </c>
    </row>
    <row r="194" spans="1:10" x14ac:dyDescent="0.25">
      <c r="A194" t="s">
        <v>18</v>
      </c>
      <c r="B194">
        <v>1193</v>
      </c>
      <c r="D194">
        <v>1167</v>
      </c>
      <c r="E194" t="s">
        <v>1</v>
      </c>
      <c r="F194" s="1">
        <v>42325</v>
      </c>
      <c r="G194" s="2">
        <v>11889.85</v>
      </c>
      <c r="H194">
        <f>IF(ISBLANK(E194), "", COUNTIFS(Validation!$C$17:$C$31, E194))</f>
        <v>1</v>
      </c>
      <c r="I194">
        <f t="shared" ref="I194:I257" si="6">IF(ISBLANK(B194), "", COUNTIF(B:B, B194))</f>
        <v>1</v>
      </c>
      <c r="J194" t="str">
        <f t="shared" si="5"/>
        <v/>
      </c>
    </row>
    <row r="195" spans="1:10" x14ac:dyDescent="0.25">
      <c r="A195" t="s">
        <v>18</v>
      </c>
      <c r="B195">
        <v>1194</v>
      </c>
      <c r="D195">
        <v>1839</v>
      </c>
      <c r="E195" t="s">
        <v>7</v>
      </c>
      <c r="F195" s="1">
        <v>42326</v>
      </c>
      <c r="G195" s="2">
        <v>15195.18</v>
      </c>
      <c r="H195">
        <f>IF(ISBLANK(E195), "", COUNTIFS(Validation!$C$17:$C$31, E195))</f>
        <v>1</v>
      </c>
      <c r="I195">
        <f t="shared" si="6"/>
        <v>1</v>
      </c>
      <c r="J195" t="str">
        <f t="shared" ref="J195:J258" si="7">IF($C195="","",COUNTIF(B:B,$C195))</f>
        <v/>
      </c>
    </row>
    <row r="196" spans="1:10" x14ac:dyDescent="0.25">
      <c r="A196" t="s">
        <v>18</v>
      </c>
      <c r="B196">
        <v>1195</v>
      </c>
      <c r="D196">
        <v>1168</v>
      </c>
      <c r="E196" t="s">
        <v>2</v>
      </c>
      <c r="F196" s="1">
        <v>42328</v>
      </c>
      <c r="G196" s="2">
        <v>23462.23</v>
      </c>
      <c r="H196">
        <f>IF(ISBLANK(E196), "", COUNTIFS(Validation!$C$17:$C$31, E196))</f>
        <v>1</v>
      </c>
      <c r="I196">
        <f t="shared" si="6"/>
        <v>1</v>
      </c>
      <c r="J196" t="str">
        <f t="shared" si="7"/>
        <v/>
      </c>
    </row>
    <row r="197" spans="1:10" x14ac:dyDescent="0.25">
      <c r="A197" t="s">
        <v>18</v>
      </c>
      <c r="B197">
        <v>1196</v>
      </c>
      <c r="D197">
        <v>1842</v>
      </c>
      <c r="E197" t="s">
        <v>17</v>
      </c>
      <c r="F197" s="1">
        <v>42331</v>
      </c>
      <c r="G197" s="2">
        <v>5740.31</v>
      </c>
      <c r="H197">
        <f>IF(ISBLANK(E197), "", COUNTIFS(Validation!$C$17:$C$31, E197))</f>
        <v>1</v>
      </c>
      <c r="I197">
        <f t="shared" si="6"/>
        <v>1</v>
      </c>
      <c r="J197" t="str">
        <f t="shared" si="7"/>
        <v/>
      </c>
    </row>
    <row r="198" spans="1:10" x14ac:dyDescent="0.25">
      <c r="A198" t="s">
        <v>18</v>
      </c>
      <c r="B198">
        <v>1197</v>
      </c>
      <c r="D198">
        <v>1840</v>
      </c>
      <c r="E198" t="s">
        <v>8</v>
      </c>
      <c r="F198" s="1">
        <v>42333</v>
      </c>
      <c r="G198" s="2">
        <v>15345.63</v>
      </c>
      <c r="H198">
        <f>IF(ISBLANK(E198), "", COUNTIFS(Validation!$C$17:$C$31, E198))</f>
        <v>1</v>
      </c>
      <c r="I198">
        <f t="shared" si="6"/>
        <v>1</v>
      </c>
      <c r="J198" t="str">
        <f t="shared" si="7"/>
        <v/>
      </c>
    </row>
    <row r="199" spans="1:10" x14ac:dyDescent="0.25">
      <c r="A199" t="s">
        <v>18</v>
      </c>
      <c r="B199">
        <v>1198</v>
      </c>
      <c r="D199">
        <v>1839</v>
      </c>
      <c r="E199" t="s">
        <v>7</v>
      </c>
      <c r="F199" s="1">
        <v>42338</v>
      </c>
      <c r="G199" s="2">
        <v>13618.43</v>
      </c>
      <c r="H199">
        <f>IF(ISBLANK(E199), "", COUNTIFS(Validation!$C$17:$C$31, E199))</f>
        <v>1</v>
      </c>
      <c r="I199">
        <f t="shared" si="6"/>
        <v>1</v>
      </c>
      <c r="J199" t="str">
        <f t="shared" si="7"/>
        <v/>
      </c>
    </row>
    <row r="200" spans="1:10" x14ac:dyDescent="0.25">
      <c r="A200" t="s">
        <v>18</v>
      </c>
      <c r="B200">
        <v>1199</v>
      </c>
      <c r="D200">
        <v>1167</v>
      </c>
      <c r="E200" t="s">
        <v>1</v>
      </c>
      <c r="F200" s="1">
        <v>42338</v>
      </c>
      <c r="G200" s="2">
        <v>12795.24</v>
      </c>
      <c r="H200">
        <f>IF(ISBLANK(E200), "", COUNTIFS(Validation!$C$17:$C$31, E200))</f>
        <v>1</v>
      </c>
      <c r="I200">
        <f t="shared" si="6"/>
        <v>1</v>
      </c>
      <c r="J200" t="str">
        <f t="shared" si="7"/>
        <v/>
      </c>
    </row>
    <row r="201" spans="1:10" x14ac:dyDescent="0.25">
      <c r="A201" t="s">
        <v>18</v>
      </c>
      <c r="B201">
        <v>1200</v>
      </c>
      <c r="D201">
        <v>1842</v>
      </c>
      <c r="E201" t="s">
        <v>17</v>
      </c>
      <c r="F201" s="1">
        <v>42339</v>
      </c>
      <c r="G201" s="2">
        <v>9939.74</v>
      </c>
      <c r="H201">
        <f>IF(ISBLANK(E201), "", COUNTIFS(Validation!$C$17:$C$31, E201))</f>
        <v>1</v>
      </c>
      <c r="I201">
        <f t="shared" si="6"/>
        <v>1</v>
      </c>
      <c r="J201" t="str">
        <f t="shared" si="7"/>
        <v/>
      </c>
    </row>
    <row r="202" spans="1:10" x14ac:dyDescent="0.25">
      <c r="A202" t="s">
        <v>18</v>
      </c>
      <c r="B202">
        <v>1201</v>
      </c>
      <c r="D202">
        <v>1841</v>
      </c>
      <c r="E202" t="s">
        <v>11</v>
      </c>
      <c r="F202" s="1">
        <v>42340</v>
      </c>
      <c r="G202" s="2">
        <v>11735.3</v>
      </c>
      <c r="H202">
        <f>IF(ISBLANK(E202), "", COUNTIFS(Validation!$C$17:$C$31, E202))</f>
        <v>1</v>
      </c>
      <c r="I202">
        <f t="shared" si="6"/>
        <v>1</v>
      </c>
      <c r="J202" t="str">
        <f t="shared" si="7"/>
        <v/>
      </c>
    </row>
    <row r="203" spans="1:10" x14ac:dyDescent="0.25">
      <c r="A203" t="s">
        <v>18</v>
      </c>
      <c r="B203">
        <v>1202</v>
      </c>
      <c r="D203">
        <v>1838</v>
      </c>
      <c r="E203" t="s">
        <v>16</v>
      </c>
      <c r="F203" s="1">
        <v>42342</v>
      </c>
      <c r="G203" s="2">
        <v>14162.74</v>
      </c>
      <c r="H203">
        <f>IF(ISBLANK(E203), "", COUNTIFS(Validation!$C$17:$C$31, E203))</f>
        <v>1</v>
      </c>
      <c r="I203">
        <f t="shared" si="6"/>
        <v>1</v>
      </c>
      <c r="J203" t="str">
        <f t="shared" si="7"/>
        <v/>
      </c>
    </row>
    <row r="204" spans="1:10" x14ac:dyDescent="0.25">
      <c r="A204" t="s">
        <v>18</v>
      </c>
      <c r="B204">
        <v>1203</v>
      </c>
      <c r="D204">
        <v>1842</v>
      </c>
      <c r="E204" t="s">
        <v>17</v>
      </c>
      <c r="F204" s="1">
        <v>42342</v>
      </c>
      <c r="G204" s="2">
        <v>17000.53</v>
      </c>
      <c r="H204">
        <f>IF(ISBLANK(E204), "", COUNTIFS(Validation!$C$17:$C$31, E204))</f>
        <v>1</v>
      </c>
      <c r="I204">
        <f t="shared" si="6"/>
        <v>1</v>
      </c>
      <c r="J204" t="str">
        <f t="shared" si="7"/>
        <v/>
      </c>
    </row>
    <row r="205" spans="1:10" x14ac:dyDescent="0.25">
      <c r="A205" t="s">
        <v>18</v>
      </c>
      <c r="B205">
        <v>1204</v>
      </c>
      <c r="D205">
        <v>1168</v>
      </c>
      <c r="E205" t="s">
        <v>2</v>
      </c>
      <c r="F205" s="1">
        <v>42342</v>
      </c>
      <c r="G205" s="2">
        <v>13464.67</v>
      </c>
      <c r="H205">
        <f>IF(ISBLANK(E205), "", COUNTIFS(Validation!$C$17:$C$31, E205))</f>
        <v>1</v>
      </c>
      <c r="I205">
        <f t="shared" si="6"/>
        <v>1</v>
      </c>
      <c r="J205" t="str">
        <f t="shared" si="7"/>
        <v/>
      </c>
    </row>
    <row r="206" spans="1:10" x14ac:dyDescent="0.25">
      <c r="A206" t="s">
        <v>18</v>
      </c>
      <c r="B206">
        <v>1205</v>
      </c>
      <c r="D206">
        <v>1839</v>
      </c>
      <c r="E206" t="s">
        <v>7</v>
      </c>
      <c r="F206" s="1">
        <v>42349</v>
      </c>
      <c r="G206" s="2">
        <v>14306.15</v>
      </c>
      <c r="H206">
        <f>IF(ISBLANK(E206), "", COUNTIFS(Validation!$C$17:$C$31, E206))</f>
        <v>1</v>
      </c>
      <c r="I206">
        <f t="shared" si="6"/>
        <v>1</v>
      </c>
      <c r="J206" t="str">
        <f t="shared" si="7"/>
        <v/>
      </c>
    </row>
    <row r="207" spans="1:10" x14ac:dyDescent="0.25">
      <c r="A207" t="s">
        <v>18</v>
      </c>
      <c r="B207">
        <v>1206</v>
      </c>
      <c r="D207">
        <v>1836</v>
      </c>
      <c r="E207" t="s">
        <v>9</v>
      </c>
      <c r="F207" s="1">
        <v>42352</v>
      </c>
      <c r="G207" s="2">
        <v>13464.67</v>
      </c>
      <c r="H207">
        <f>IF(ISBLANK(E207), "", COUNTIFS(Validation!$C$17:$C$31, E207))</f>
        <v>1</v>
      </c>
      <c r="I207">
        <f t="shared" si="6"/>
        <v>1</v>
      </c>
      <c r="J207" t="str">
        <f t="shared" si="7"/>
        <v/>
      </c>
    </row>
    <row r="208" spans="1:10" x14ac:dyDescent="0.25">
      <c r="A208" t="s">
        <v>18</v>
      </c>
      <c r="B208">
        <v>1207</v>
      </c>
      <c r="D208">
        <v>1840</v>
      </c>
      <c r="E208" t="s">
        <v>8</v>
      </c>
      <c r="F208" s="1">
        <v>42352</v>
      </c>
      <c r="G208" s="2">
        <v>17778.84</v>
      </c>
      <c r="H208">
        <f>IF(ISBLANK(E208), "", COUNTIFS(Validation!$C$17:$C$31, E208))</f>
        <v>1</v>
      </c>
      <c r="I208">
        <f t="shared" si="6"/>
        <v>1</v>
      </c>
      <c r="J208" t="str">
        <f t="shared" si="7"/>
        <v/>
      </c>
    </row>
    <row r="209" spans="1:10" x14ac:dyDescent="0.25">
      <c r="A209" t="s">
        <v>18</v>
      </c>
      <c r="B209">
        <v>1208</v>
      </c>
      <c r="D209">
        <v>1838</v>
      </c>
      <c r="E209" t="s">
        <v>16</v>
      </c>
      <c r="F209" s="1">
        <v>42355</v>
      </c>
      <c r="G209" s="2">
        <v>6264.99</v>
      </c>
      <c r="H209">
        <f>IF(ISBLANK(E209), "", COUNTIFS(Validation!$C$17:$C$31, E209))</f>
        <v>1</v>
      </c>
      <c r="I209">
        <f t="shared" si="6"/>
        <v>1</v>
      </c>
      <c r="J209" t="str">
        <f t="shared" si="7"/>
        <v/>
      </c>
    </row>
    <row r="210" spans="1:10" x14ac:dyDescent="0.25">
      <c r="A210" t="s">
        <v>18</v>
      </c>
      <c r="B210">
        <v>1209</v>
      </c>
      <c r="D210">
        <v>1837</v>
      </c>
      <c r="E210" t="s">
        <v>10</v>
      </c>
      <c r="F210" s="1">
        <v>42355</v>
      </c>
      <c r="G210" s="2">
        <v>12786.27</v>
      </c>
      <c r="H210">
        <f>IF(ISBLANK(E210), "", COUNTIFS(Validation!$C$17:$C$31, E210))</f>
        <v>1</v>
      </c>
      <c r="I210">
        <f t="shared" si="6"/>
        <v>1</v>
      </c>
      <c r="J210" t="str">
        <f t="shared" si="7"/>
        <v/>
      </c>
    </row>
    <row r="211" spans="1:10" x14ac:dyDescent="0.25">
      <c r="A211" t="s">
        <v>18</v>
      </c>
      <c r="B211">
        <v>1210</v>
      </c>
      <c r="D211">
        <v>1814</v>
      </c>
      <c r="E211" t="s">
        <v>3</v>
      </c>
      <c r="F211" s="1">
        <v>42356</v>
      </c>
      <c r="G211" s="2">
        <v>9542.4</v>
      </c>
      <c r="H211">
        <f>IF(ISBLANK(E211), "", COUNTIFS(Validation!$C$17:$C$31, E211))</f>
        <v>1</v>
      </c>
      <c r="I211">
        <f t="shared" si="6"/>
        <v>1</v>
      </c>
      <c r="J211" t="str">
        <f t="shared" si="7"/>
        <v/>
      </c>
    </row>
    <row r="212" spans="1:10" x14ac:dyDescent="0.25">
      <c r="A212" t="s">
        <v>18</v>
      </c>
      <c r="B212">
        <v>1211</v>
      </c>
      <c r="D212">
        <v>1841</v>
      </c>
      <c r="E212" t="s">
        <v>11</v>
      </c>
      <c r="F212" s="1">
        <v>42356</v>
      </c>
      <c r="G212" s="2">
        <v>11561.4</v>
      </c>
      <c r="H212">
        <f>IF(ISBLANK(E212), "", COUNTIFS(Validation!$C$17:$C$31, E212))</f>
        <v>1</v>
      </c>
      <c r="I212">
        <f t="shared" si="6"/>
        <v>1</v>
      </c>
      <c r="J212" t="str">
        <f t="shared" si="7"/>
        <v/>
      </c>
    </row>
    <row r="213" spans="1:10" x14ac:dyDescent="0.25">
      <c r="A213" t="s">
        <v>18</v>
      </c>
      <c r="B213">
        <v>1212</v>
      </c>
      <c r="D213">
        <v>1861</v>
      </c>
      <c r="E213" t="s">
        <v>15</v>
      </c>
      <c r="F213" s="1">
        <v>42359</v>
      </c>
      <c r="G213" s="2">
        <v>9615.9599999999991</v>
      </c>
      <c r="H213">
        <f>IF(ISBLANK(E213), "", COUNTIFS(Validation!$C$17:$C$31, E213))</f>
        <v>1</v>
      </c>
      <c r="I213">
        <f t="shared" si="6"/>
        <v>1</v>
      </c>
      <c r="J213" t="str">
        <f t="shared" si="7"/>
        <v/>
      </c>
    </row>
    <row r="214" spans="1:10" x14ac:dyDescent="0.25">
      <c r="A214" t="s">
        <v>18</v>
      </c>
      <c r="B214">
        <v>1213</v>
      </c>
      <c r="D214">
        <v>1863</v>
      </c>
      <c r="E214" t="s">
        <v>13</v>
      </c>
      <c r="F214" s="1">
        <v>42359</v>
      </c>
      <c r="G214" s="2">
        <v>12786.27</v>
      </c>
      <c r="H214">
        <f>IF(ISBLANK(E214), "", COUNTIFS(Validation!$C$17:$C$31, E214))</f>
        <v>1</v>
      </c>
      <c r="I214">
        <f t="shared" si="6"/>
        <v>1</v>
      </c>
      <c r="J214" t="str">
        <f t="shared" si="7"/>
        <v/>
      </c>
    </row>
    <row r="215" spans="1:10" x14ac:dyDescent="0.25">
      <c r="A215" t="s">
        <v>18</v>
      </c>
      <c r="B215">
        <v>1214</v>
      </c>
      <c r="D215">
        <v>1842</v>
      </c>
      <c r="E215" t="s">
        <v>17</v>
      </c>
      <c r="F215" s="1">
        <v>42359</v>
      </c>
      <c r="G215" s="2">
        <v>17328.8</v>
      </c>
      <c r="H215">
        <f>IF(ISBLANK(E215), "", COUNTIFS(Validation!$C$17:$C$31, E215))</f>
        <v>1</v>
      </c>
      <c r="I215">
        <f t="shared" si="6"/>
        <v>1</v>
      </c>
      <c r="J215" t="str">
        <f t="shared" si="7"/>
        <v/>
      </c>
    </row>
    <row r="216" spans="1:10" x14ac:dyDescent="0.25">
      <c r="A216" t="s">
        <v>18</v>
      </c>
      <c r="B216">
        <v>1215</v>
      </c>
      <c r="D216">
        <v>1838</v>
      </c>
      <c r="E216" t="s">
        <v>16</v>
      </c>
      <c r="F216" s="1">
        <v>42359</v>
      </c>
      <c r="G216" s="2">
        <v>12786.27</v>
      </c>
      <c r="H216">
        <f>IF(ISBLANK(E216), "", COUNTIFS(Validation!$C$17:$C$31, E216))</f>
        <v>1</v>
      </c>
      <c r="I216">
        <f t="shared" si="6"/>
        <v>1</v>
      </c>
      <c r="J216" t="str">
        <f t="shared" si="7"/>
        <v/>
      </c>
    </row>
    <row r="217" spans="1:10" x14ac:dyDescent="0.25">
      <c r="A217" t="s">
        <v>18</v>
      </c>
      <c r="B217">
        <v>1216</v>
      </c>
      <c r="D217">
        <v>1843</v>
      </c>
      <c r="E217" t="s">
        <v>5</v>
      </c>
      <c r="F217" s="1">
        <v>42360</v>
      </c>
      <c r="G217" s="2">
        <v>11039.7</v>
      </c>
      <c r="H217">
        <f>IF(ISBLANK(E217), "", COUNTIFS(Validation!$C$17:$C$31, E217))</f>
        <v>1</v>
      </c>
      <c r="I217">
        <f t="shared" si="6"/>
        <v>1</v>
      </c>
      <c r="J217" t="str">
        <f t="shared" si="7"/>
        <v/>
      </c>
    </row>
    <row r="218" spans="1:10" x14ac:dyDescent="0.25">
      <c r="A218" t="s">
        <v>18</v>
      </c>
      <c r="B218">
        <v>1217</v>
      </c>
      <c r="D218">
        <v>1838</v>
      </c>
      <c r="E218" t="s">
        <v>16</v>
      </c>
      <c r="F218" s="1">
        <v>42361</v>
      </c>
      <c r="G218" s="2">
        <v>830.84</v>
      </c>
      <c r="H218">
        <f>IF(ISBLANK(E218), "", COUNTIFS(Validation!$C$17:$C$31, E218))</f>
        <v>1</v>
      </c>
      <c r="I218">
        <f t="shared" si="6"/>
        <v>1</v>
      </c>
      <c r="J218" t="str">
        <f t="shared" si="7"/>
        <v/>
      </c>
    </row>
    <row r="219" spans="1:10" x14ac:dyDescent="0.25">
      <c r="A219" t="s">
        <v>18</v>
      </c>
      <c r="B219">
        <v>1218</v>
      </c>
      <c r="D219">
        <v>1836</v>
      </c>
      <c r="E219" t="s">
        <v>9</v>
      </c>
      <c r="F219" s="1">
        <v>42361</v>
      </c>
      <c r="G219" s="2">
        <v>23293.06</v>
      </c>
      <c r="H219">
        <f>IF(ISBLANK(E219), "", COUNTIFS(Validation!$C$17:$C$31, E219))</f>
        <v>1</v>
      </c>
      <c r="I219">
        <f t="shared" si="6"/>
        <v>1</v>
      </c>
      <c r="J219" t="str">
        <f t="shared" si="7"/>
        <v/>
      </c>
    </row>
    <row r="220" spans="1:10" x14ac:dyDescent="0.25">
      <c r="A220" t="s">
        <v>18</v>
      </c>
      <c r="B220">
        <v>1219</v>
      </c>
      <c r="D220">
        <v>1843</v>
      </c>
      <c r="E220" t="s">
        <v>5</v>
      </c>
      <c r="F220" s="1">
        <v>42361</v>
      </c>
      <c r="G220" s="2">
        <v>16029.2</v>
      </c>
      <c r="H220">
        <f>IF(ISBLANK(E220), "", COUNTIFS(Validation!$C$17:$C$31, E220))</f>
        <v>1</v>
      </c>
      <c r="I220">
        <f t="shared" si="6"/>
        <v>1</v>
      </c>
      <c r="J220" t="str">
        <f t="shared" si="7"/>
        <v/>
      </c>
    </row>
    <row r="221" spans="1:10" x14ac:dyDescent="0.25">
      <c r="A221" t="s">
        <v>18</v>
      </c>
      <c r="B221">
        <v>1220</v>
      </c>
      <c r="D221">
        <v>1842</v>
      </c>
      <c r="E221" t="s">
        <v>17</v>
      </c>
      <c r="F221" s="1">
        <v>42361</v>
      </c>
      <c r="G221" s="2">
        <v>20819.88</v>
      </c>
      <c r="H221">
        <f>IF(ISBLANK(E221), "", COUNTIFS(Validation!$C$17:$C$31, E221))</f>
        <v>1</v>
      </c>
      <c r="I221">
        <f t="shared" si="6"/>
        <v>1</v>
      </c>
      <c r="J221" t="str">
        <f t="shared" si="7"/>
        <v/>
      </c>
    </row>
    <row r="222" spans="1:10" x14ac:dyDescent="0.25">
      <c r="A222" t="s">
        <v>18</v>
      </c>
      <c r="B222">
        <v>1221</v>
      </c>
      <c r="D222">
        <v>1843</v>
      </c>
      <c r="E222" t="s">
        <v>5</v>
      </c>
      <c r="F222" s="1">
        <v>42361</v>
      </c>
      <c r="G222" s="2">
        <v>9990.7099999999991</v>
      </c>
      <c r="H222">
        <f>IF(ISBLANK(E222), "", COUNTIFS(Validation!$C$17:$C$31, E222))</f>
        <v>1</v>
      </c>
      <c r="I222">
        <f t="shared" si="6"/>
        <v>1</v>
      </c>
      <c r="J222" t="str">
        <f t="shared" si="7"/>
        <v/>
      </c>
    </row>
    <row r="223" spans="1:10" x14ac:dyDescent="0.25">
      <c r="A223" t="s">
        <v>18</v>
      </c>
      <c r="B223">
        <v>1222</v>
      </c>
      <c r="D223">
        <v>1837</v>
      </c>
      <c r="E223" t="s">
        <v>10</v>
      </c>
      <c r="F223" s="1">
        <v>42361</v>
      </c>
      <c r="G223" s="2">
        <v>830.84</v>
      </c>
      <c r="H223">
        <f>IF(ISBLANK(E223), "", COUNTIFS(Validation!$C$17:$C$31, E223))</f>
        <v>1</v>
      </c>
      <c r="I223">
        <f t="shared" si="6"/>
        <v>1</v>
      </c>
      <c r="J223" t="str">
        <f t="shared" si="7"/>
        <v/>
      </c>
    </row>
    <row r="224" spans="1:10" x14ac:dyDescent="0.25">
      <c r="A224" t="s">
        <v>18</v>
      </c>
      <c r="B224">
        <v>1223</v>
      </c>
      <c r="D224">
        <v>1842</v>
      </c>
      <c r="E224" t="s">
        <v>17</v>
      </c>
      <c r="F224" s="1">
        <v>42362</v>
      </c>
      <c r="G224" s="2">
        <v>11410.51</v>
      </c>
      <c r="H224">
        <f>IF(ISBLANK(E224), "", COUNTIFS(Validation!$C$17:$C$31, E224))</f>
        <v>1</v>
      </c>
      <c r="I224">
        <f t="shared" si="6"/>
        <v>1</v>
      </c>
      <c r="J224" t="str">
        <f t="shared" si="7"/>
        <v/>
      </c>
    </row>
    <row r="225" spans="1:10" x14ac:dyDescent="0.25">
      <c r="A225" t="s">
        <v>18</v>
      </c>
      <c r="B225">
        <v>1224</v>
      </c>
      <c r="D225">
        <v>1814</v>
      </c>
      <c r="E225" t="s">
        <v>3</v>
      </c>
      <c r="F225" s="1">
        <v>42362</v>
      </c>
      <c r="G225" s="2">
        <v>14176.16</v>
      </c>
      <c r="H225">
        <f>IF(ISBLANK(E225), "", COUNTIFS(Validation!$C$17:$C$31, E225))</f>
        <v>1</v>
      </c>
      <c r="I225">
        <f t="shared" si="6"/>
        <v>1</v>
      </c>
      <c r="J225" t="str">
        <f t="shared" si="7"/>
        <v/>
      </c>
    </row>
    <row r="226" spans="1:10" x14ac:dyDescent="0.25">
      <c r="A226" t="s">
        <v>18</v>
      </c>
      <c r="B226">
        <v>1225</v>
      </c>
      <c r="D226">
        <v>1843</v>
      </c>
      <c r="E226" t="s">
        <v>5</v>
      </c>
      <c r="F226" s="1">
        <v>42366</v>
      </c>
      <c r="G226" s="2">
        <v>18904.57</v>
      </c>
      <c r="H226">
        <f>IF(ISBLANK(E226), "", COUNTIFS(Validation!$C$17:$C$31, E226))</f>
        <v>1</v>
      </c>
      <c r="I226">
        <f t="shared" si="6"/>
        <v>1</v>
      </c>
      <c r="J226" t="str">
        <f t="shared" si="7"/>
        <v/>
      </c>
    </row>
    <row r="227" spans="1:10" x14ac:dyDescent="0.25">
      <c r="A227" t="s">
        <v>18</v>
      </c>
      <c r="B227">
        <v>1226</v>
      </c>
      <c r="D227">
        <v>1842</v>
      </c>
      <c r="E227" t="s">
        <v>17</v>
      </c>
      <c r="F227" s="1">
        <v>42366</v>
      </c>
      <c r="G227" s="2">
        <v>14462.35</v>
      </c>
      <c r="H227">
        <f>IF(ISBLANK(E227), "", COUNTIFS(Validation!$C$17:$C$31, E227))</f>
        <v>1</v>
      </c>
      <c r="I227">
        <f t="shared" si="6"/>
        <v>1</v>
      </c>
      <c r="J227" t="str">
        <f t="shared" si="7"/>
        <v/>
      </c>
    </row>
    <row r="228" spans="1:10" x14ac:dyDescent="0.25">
      <c r="A228" t="s">
        <v>18</v>
      </c>
      <c r="B228">
        <v>1227</v>
      </c>
      <c r="D228">
        <v>1168</v>
      </c>
      <c r="E228" t="s">
        <v>2</v>
      </c>
      <c r="F228" s="1">
        <v>42366</v>
      </c>
      <c r="G228" s="2">
        <v>12821.28</v>
      </c>
      <c r="H228">
        <f>IF(ISBLANK(E228), "", COUNTIFS(Validation!$C$17:$C$31, E228))</f>
        <v>1</v>
      </c>
      <c r="I228">
        <f t="shared" si="6"/>
        <v>1</v>
      </c>
      <c r="J228" t="str">
        <f t="shared" si="7"/>
        <v/>
      </c>
    </row>
    <row r="229" spans="1:10" x14ac:dyDescent="0.25">
      <c r="A229" t="s">
        <v>18</v>
      </c>
      <c r="B229">
        <v>1228</v>
      </c>
      <c r="D229">
        <v>1839</v>
      </c>
      <c r="E229" t="s">
        <v>7</v>
      </c>
      <c r="F229" s="1">
        <v>42366</v>
      </c>
      <c r="G229" s="2">
        <v>12786.27</v>
      </c>
      <c r="H229">
        <f>IF(ISBLANK(E229), "", COUNTIFS(Validation!$C$17:$C$31, E229))</f>
        <v>1</v>
      </c>
      <c r="I229">
        <f t="shared" si="6"/>
        <v>1</v>
      </c>
      <c r="J229" t="str">
        <f t="shared" si="7"/>
        <v/>
      </c>
    </row>
    <row r="230" spans="1:10" x14ac:dyDescent="0.25">
      <c r="A230" t="s">
        <v>18</v>
      </c>
      <c r="B230">
        <v>1229</v>
      </c>
      <c r="D230">
        <v>1842</v>
      </c>
      <c r="E230" t="s">
        <v>17</v>
      </c>
      <c r="F230" s="1">
        <v>42368</v>
      </c>
      <c r="G230" s="2">
        <v>25838.52</v>
      </c>
      <c r="H230">
        <f>IF(ISBLANK(E230), "", COUNTIFS(Validation!$C$17:$C$31, E230))</f>
        <v>1</v>
      </c>
      <c r="I230">
        <f t="shared" si="6"/>
        <v>1</v>
      </c>
      <c r="J230" t="str">
        <f t="shared" si="7"/>
        <v/>
      </c>
    </row>
    <row r="231" spans="1:10" x14ac:dyDescent="0.25">
      <c r="A231" t="s">
        <v>18</v>
      </c>
      <c r="B231">
        <v>1230</v>
      </c>
      <c r="D231">
        <v>1837</v>
      </c>
      <c r="E231" t="s">
        <v>10</v>
      </c>
      <c r="F231" s="1">
        <v>42369</v>
      </c>
      <c r="G231" s="2">
        <v>7496.02</v>
      </c>
      <c r="H231">
        <f>IF(ISBLANK(E231), "", COUNTIFS(Validation!$C$17:$C$31, E231))</f>
        <v>1</v>
      </c>
      <c r="I231">
        <f t="shared" si="6"/>
        <v>1</v>
      </c>
      <c r="J231" t="str">
        <f t="shared" si="7"/>
        <v/>
      </c>
    </row>
    <row r="232" spans="1:10" x14ac:dyDescent="0.25">
      <c r="A232" t="s">
        <v>22</v>
      </c>
      <c r="B232">
        <v>11001</v>
      </c>
      <c r="C232">
        <v>1001</v>
      </c>
      <c r="D232">
        <v>1836</v>
      </c>
      <c r="E232" t="s">
        <v>9</v>
      </c>
      <c r="F232" s="1">
        <v>42088</v>
      </c>
      <c r="G232" s="2">
        <v>-16157.44</v>
      </c>
      <c r="H232">
        <f>IF(ISBLANK(E232), "", COUNTIFS(Validation!$C$17:$C$31, E232))</f>
        <v>1</v>
      </c>
      <c r="I232">
        <f t="shared" si="6"/>
        <v>1</v>
      </c>
      <c r="J232">
        <f t="shared" si="7"/>
        <v>1</v>
      </c>
    </row>
    <row r="233" spans="1:10" x14ac:dyDescent="0.25">
      <c r="A233" t="s">
        <v>22</v>
      </c>
      <c r="B233">
        <v>11002</v>
      </c>
      <c r="C233">
        <v>1002</v>
      </c>
      <c r="D233">
        <v>1168</v>
      </c>
      <c r="E233" t="s">
        <v>2</v>
      </c>
      <c r="F233" s="1">
        <v>42102</v>
      </c>
      <c r="G233" s="2">
        <v>-9144</v>
      </c>
      <c r="H233">
        <f>IF(ISBLANK(E233), "", COUNTIFS(Validation!$C$17:$C$31, E233))</f>
        <v>1</v>
      </c>
      <c r="I233">
        <f t="shared" si="6"/>
        <v>1</v>
      </c>
      <c r="J233">
        <f t="shared" si="7"/>
        <v>1</v>
      </c>
    </row>
    <row r="234" spans="1:10" x14ac:dyDescent="0.25">
      <c r="A234" t="s">
        <v>22</v>
      </c>
      <c r="B234">
        <v>11003</v>
      </c>
      <c r="C234">
        <v>1003</v>
      </c>
      <c r="D234">
        <v>1167</v>
      </c>
      <c r="E234" t="s">
        <v>1</v>
      </c>
      <c r="F234" s="1">
        <v>42110</v>
      </c>
      <c r="G234" s="2">
        <v>-15737.6</v>
      </c>
      <c r="H234">
        <f>IF(ISBLANK(E234), "", COUNTIFS(Validation!$C$17:$C$31, E234))</f>
        <v>1</v>
      </c>
      <c r="I234">
        <f t="shared" si="6"/>
        <v>1</v>
      </c>
      <c r="J234">
        <f t="shared" si="7"/>
        <v>1</v>
      </c>
    </row>
    <row r="235" spans="1:10" x14ac:dyDescent="0.25">
      <c r="A235" t="s">
        <v>22</v>
      </c>
      <c r="B235">
        <v>11004</v>
      </c>
      <c r="C235">
        <v>1004</v>
      </c>
      <c r="D235">
        <v>1841</v>
      </c>
      <c r="E235" t="s">
        <v>11</v>
      </c>
      <c r="F235" s="1">
        <v>42103</v>
      </c>
      <c r="G235" s="2">
        <v>-6008</v>
      </c>
      <c r="H235">
        <f>IF(ISBLANK(E235), "", COUNTIFS(Validation!$C$17:$C$31, E235))</f>
        <v>1</v>
      </c>
      <c r="I235">
        <f t="shared" si="6"/>
        <v>1</v>
      </c>
      <c r="J235">
        <f t="shared" si="7"/>
        <v>1</v>
      </c>
    </row>
    <row r="236" spans="1:10" x14ac:dyDescent="0.25">
      <c r="A236" t="s">
        <v>22</v>
      </c>
      <c r="B236">
        <v>11005</v>
      </c>
      <c r="C236">
        <v>1005</v>
      </c>
      <c r="D236">
        <v>1842</v>
      </c>
      <c r="E236" t="s">
        <v>17</v>
      </c>
      <c r="F236" s="1">
        <v>42097</v>
      </c>
      <c r="G236" s="2">
        <v>-7241.6</v>
      </c>
      <c r="H236">
        <f>IF(ISBLANK(E236), "", COUNTIFS(Validation!$C$17:$C$31, E236))</f>
        <v>1</v>
      </c>
      <c r="I236">
        <f t="shared" si="6"/>
        <v>1</v>
      </c>
      <c r="J236">
        <f t="shared" si="7"/>
        <v>1</v>
      </c>
    </row>
    <row r="237" spans="1:10" x14ac:dyDescent="0.25">
      <c r="A237" t="s">
        <v>22</v>
      </c>
      <c r="B237">
        <v>11006</v>
      </c>
      <c r="C237">
        <v>1006</v>
      </c>
      <c r="D237">
        <v>1168</v>
      </c>
      <c r="E237" t="s">
        <v>2</v>
      </c>
      <c r="F237" s="1">
        <v>42116</v>
      </c>
      <c r="G237" s="2">
        <v>-8476</v>
      </c>
      <c r="H237">
        <f>IF(ISBLANK(E237), "", COUNTIFS(Validation!$C$17:$C$31, E237))</f>
        <v>1</v>
      </c>
      <c r="I237">
        <f t="shared" si="6"/>
        <v>1</v>
      </c>
      <c r="J237">
        <f t="shared" si="7"/>
        <v>1</v>
      </c>
    </row>
    <row r="238" spans="1:10" x14ac:dyDescent="0.25">
      <c r="A238" t="s">
        <v>22</v>
      </c>
      <c r="B238">
        <v>11007</v>
      </c>
      <c r="C238">
        <v>1007</v>
      </c>
      <c r="D238">
        <v>1167</v>
      </c>
      <c r="E238" t="s">
        <v>1</v>
      </c>
      <c r="F238" s="1">
        <v>42124</v>
      </c>
      <c r="G238" s="2">
        <v>-15737.6</v>
      </c>
      <c r="H238">
        <f>IF(ISBLANK(E238), "", COUNTIFS(Validation!$C$17:$C$31, E238))</f>
        <v>1</v>
      </c>
      <c r="I238">
        <f t="shared" si="6"/>
        <v>1</v>
      </c>
      <c r="J238">
        <f t="shared" si="7"/>
        <v>1</v>
      </c>
    </row>
    <row r="239" spans="1:10" x14ac:dyDescent="0.25">
      <c r="A239" t="s">
        <v>22</v>
      </c>
      <c r="B239">
        <v>11008</v>
      </c>
      <c r="C239">
        <v>1008</v>
      </c>
      <c r="D239">
        <v>1814</v>
      </c>
      <c r="E239" t="s">
        <v>3</v>
      </c>
      <c r="F239" s="1">
        <v>42128</v>
      </c>
      <c r="G239" s="2">
        <v>-9084.4</v>
      </c>
      <c r="H239">
        <f>IF(ISBLANK(E239), "", COUNTIFS(Validation!$C$17:$C$31, E239))</f>
        <v>1</v>
      </c>
      <c r="I239">
        <f t="shared" si="6"/>
        <v>1</v>
      </c>
      <c r="J239">
        <f t="shared" si="7"/>
        <v>1</v>
      </c>
    </row>
    <row r="240" spans="1:10" x14ac:dyDescent="0.25">
      <c r="A240" t="s">
        <v>22</v>
      </c>
      <c r="B240">
        <v>11009</v>
      </c>
      <c r="C240">
        <v>1009</v>
      </c>
      <c r="D240">
        <v>1841</v>
      </c>
      <c r="E240" t="s">
        <v>11</v>
      </c>
      <c r="F240" s="1">
        <v>42143</v>
      </c>
      <c r="G240" s="2">
        <v>-4240</v>
      </c>
      <c r="H240">
        <f>IF(ISBLANK(E240), "", COUNTIFS(Validation!$C$17:$C$31, E240))</f>
        <v>1</v>
      </c>
      <c r="I240">
        <f t="shared" si="6"/>
        <v>1</v>
      </c>
      <c r="J240">
        <f t="shared" si="7"/>
        <v>1</v>
      </c>
    </row>
    <row r="241" spans="1:10" x14ac:dyDescent="0.25">
      <c r="A241" t="s">
        <v>22</v>
      </c>
      <c r="B241">
        <v>11010</v>
      </c>
      <c r="C241">
        <v>1010</v>
      </c>
      <c r="D241">
        <v>1842</v>
      </c>
      <c r="E241" t="s">
        <v>17</v>
      </c>
      <c r="F241" s="1">
        <v>42152</v>
      </c>
      <c r="G241" s="2">
        <v>-5993.6</v>
      </c>
      <c r="H241">
        <f>IF(ISBLANK(E241), "", COUNTIFS(Validation!$C$17:$C$31, E241))</f>
        <v>1</v>
      </c>
      <c r="I241">
        <f t="shared" si="6"/>
        <v>1</v>
      </c>
      <c r="J241">
        <f t="shared" si="7"/>
        <v>1</v>
      </c>
    </row>
    <row r="242" spans="1:10" x14ac:dyDescent="0.25">
      <c r="A242" t="s">
        <v>22</v>
      </c>
      <c r="B242">
        <v>11011</v>
      </c>
      <c r="C242">
        <v>1011</v>
      </c>
      <c r="D242">
        <v>1843</v>
      </c>
      <c r="E242" t="s">
        <v>5</v>
      </c>
      <c r="F242" s="1">
        <v>42136</v>
      </c>
      <c r="G242" s="2">
        <v>-9019.1200000000008</v>
      </c>
      <c r="H242">
        <f>IF(ISBLANK(E242), "", COUNTIFS(Validation!$C$17:$C$31, E242))</f>
        <v>1</v>
      </c>
      <c r="I242">
        <f t="shared" si="6"/>
        <v>1</v>
      </c>
      <c r="J242">
        <f t="shared" si="7"/>
        <v>1</v>
      </c>
    </row>
    <row r="243" spans="1:10" x14ac:dyDescent="0.25">
      <c r="A243" t="s">
        <v>22</v>
      </c>
      <c r="B243">
        <v>11012</v>
      </c>
      <c r="C243">
        <v>1012</v>
      </c>
      <c r="D243">
        <v>1861</v>
      </c>
      <c r="E243" t="s">
        <v>15</v>
      </c>
      <c r="F243" s="1">
        <v>42126</v>
      </c>
      <c r="G243" s="2">
        <v>-6552.4</v>
      </c>
      <c r="H243">
        <f>IF(ISBLANK(E243), "", COUNTIFS(Validation!$C$17:$C$31, E243))</f>
        <v>1</v>
      </c>
      <c r="I243">
        <f t="shared" si="6"/>
        <v>1</v>
      </c>
      <c r="J243">
        <f t="shared" si="7"/>
        <v>1</v>
      </c>
    </row>
    <row r="244" spans="1:10" x14ac:dyDescent="0.25">
      <c r="A244" t="s">
        <v>22</v>
      </c>
      <c r="B244">
        <v>11013</v>
      </c>
      <c r="C244">
        <v>1013</v>
      </c>
      <c r="D244">
        <v>1863</v>
      </c>
      <c r="E244" t="s">
        <v>13</v>
      </c>
      <c r="F244" s="1">
        <v>42149</v>
      </c>
      <c r="G244" s="2">
        <v>-5008.6400000000003</v>
      </c>
      <c r="H244">
        <f>IF(ISBLANK(E244), "", COUNTIFS(Validation!$C$17:$C$31, E244))</f>
        <v>1</v>
      </c>
      <c r="I244">
        <f t="shared" si="6"/>
        <v>1</v>
      </c>
      <c r="J244">
        <f t="shared" si="7"/>
        <v>1</v>
      </c>
    </row>
    <row r="245" spans="1:10" x14ac:dyDescent="0.25">
      <c r="A245" t="s">
        <v>22</v>
      </c>
      <c r="B245">
        <v>11014</v>
      </c>
      <c r="C245">
        <v>1014</v>
      </c>
      <c r="D245">
        <v>1864</v>
      </c>
      <c r="E245" t="s">
        <v>12</v>
      </c>
      <c r="F245" s="1">
        <v>42131</v>
      </c>
      <c r="G245" s="2">
        <v>-11113.6</v>
      </c>
      <c r="H245">
        <f>IF(ISBLANK(E245), "", COUNTIFS(Validation!$C$17:$C$31, E245))</f>
        <v>1</v>
      </c>
      <c r="I245">
        <f t="shared" si="6"/>
        <v>1</v>
      </c>
      <c r="J245">
        <f t="shared" si="7"/>
        <v>1</v>
      </c>
    </row>
    <row r="246" spans="1:10" x14ac:dyDescent="0.25">
      <c r="A246" t="s">
        <v>22</v>
      </c>
      <c r="B246">
        <v>11015</v>
      </c>
      <c r="C246">
        <v>1015</v>
      </c>
      <c r="D246">
        <v>1840</v>
      </c>
      <c r="E246" t="s">
        <v>8</v>
      </c>
      <c r="F246" s="1">
        <v>42138</v>
      </c>
      <c r="G246" s="2">
        <v>-17677.04</v>
      </c>
      <c r="H246">
        <f>IF(ISBLANK(E246), "", COUNTIFS(Validation!$C$17:$C$31, E246))</f>
        <v>1</v>
      </c>
      <c r="I246">
        <f t="shared" si="6"/>
        <v>1</v>
      </c>
      <c r="J246">
        <f t="shared" si="7"/>
        <v>1</v>
      </c>
    </row>
    <row r="247" spans="1:10" x14ac:dyDescent="0.25">
      <c r="A247" t="s">
        <v>22</v>
      </c>
      <c r="B247">
        <v>11016</v>
      </c>
      <c r="C247">
        <v>1016</v>
      </c>
      <c r="D247">
        <v>1841</v>
      </c>
      <c r="E247" t="s">
        <v>11</v>
      </c>
      <c r="F247" s="1">
        <v>42142</v>
      </c>
      <c r="G247" s="2">
        <v>-4240</v>
      </c>
      <c r="H247">
        <f>IF(ISBLANK(E247), "", COUNTIFS(Validation!$C$17:$C$31, E247))</f>
        <v>1</v>
      </c>
      <c r="I247">
        <f t="shared" si="6"/>
        <v>1</v>
      </c>
      <c r="J247">
        <f t="shared" si="7"/>
        <v>1</v>
      </c>
    </row>
    <row r="248" spans="1:10" x14ac:dyDescent="0.25">
      <c r="A248" t="s">
        <v>22</v>
      </c>
      <c r="B248">
        <v>11017</v>
      </c>
      <c r="C248">
        <v>1017</v>
      </c>
      <c r="D248">
        <v>1842</v>
      </c>
      <c r="E248" t="s">
        <v>17</v>
      </c>
      <c r="F248" s="1">
        <v>42116</v>
      </c>
      <c r="G248" s="2">
        <v>-7241.6</v>
      </c>
      <c r="H248">
        <f>IF(ISBLANK(E248), "", COUNTIFS(Validation!$C$17:$C$31, E248))</f>
        <v>1</v>
      </c>
      <c r="I248">
        <f t="shared" si="6"/>
        <v>1</v>
      </c>
      <c r="J248">
        <f t="shared" si="7"/>
        <v>1</v>
      </c>
    </row>
    <row r="249" spans="1:10" x14ac:dyDescent="0.25">
      <c r="A249" t="s">
        <v>22</v>
      </c>
      <c r="B249">
        <v>11018</v>
      </c>
      <c r="C249">
        <v>1018</v>
      </c>
      <c r="D249">
        <v>1167</v>
      </c>
      <c r="E249" t="s">
        <v>1</v>
      </c>
      <c r="F249" s="1">
        <v>42124</v>
      </c>
      <c r="G249" s="2">
        <v>-19672</v>
      </c>
      <c r="H249">
        <f>IF(ISBLANK(E249), "", COUNTIFS(Validation!$C$17:$C$31, E249))</f>
        <v>1</v>
      </c>
      <c r="I249">
        <f t="shared" si="6"/>
        <v>1</v>
      </c>
      <c r="J249">
        <f t="shared" si="7"/>
        <v>1</v>
      </c>
    </row>
    <row r="250" spans="1:10" x14ac:dyDescent="0.25">
      <c r="A250" t="s">
        <v>22</v>
      </c>
      <c r="B250">
        <v>11019</v>
      </c>
      <c r="C250">
        <v>1019</v>
      </c>
      <c r="D250">
        <v>1814</v>
      </c>
      <c r="E250" t="s">
        <v>3</v>
      </c>
      <c r="F250" s="1">
        <v>42131</v>
      </c>
      <c r="G250" s="2">
        <v>-6975</v>
      </c>
      <c r="H250">
        <f>IF(ISBLANK(E250), "", COUNTIFS(Validation!$C$17:$C$31, E250))</f>
        <v>1</v>
      </c>
      <c r="I250">
        <f t="shared" si="6"/>
        <v>1</v>
      </c>
      <c r="J250">
        <f t="shared" si="7"/>
        <v>1</v>
      </c>
    </row>
    <row r="251" spans="1:10" x14ac:dyDescent="0.25">
      <c r="A251" t="s">
        <v>22</v>
      </c>
      <c r="B251">
        <v>11020</v>
      </c>
      <c r="C251">
        <v>1020</v>
      </c>
      <c r="D251">
        <v>1838</v>
      </c>
      <c r="E251" t="s">
        <v>16</v>
      </c>
      <c r="F251" s="1">
        <v>42143</v>
      </c>
      <c r="G251" s="2">
        <v>-16230</v>
      </c>
      <c r="H251">
        <f>IF(ISBLANK(E251), "", COUNTIFS(Validation!$C$17:$C$31, E251))</f>
        <v>1</v>
      </c>
      <c r="I251">
        <f t="shared" si="6"/>
        <v>1</v>
      </c>
      <c r="J251">
        <f t="shared" si="7"/>
        <v>1</v>
      </c>
    </row>
    <row r="252" spans="1:10" x14ac:dyDescent="0.25">
      <c r="A252" t="s">
        <v>22</v>
      </c>
      <c r="B252">
        <v>11021</v>
      </c>
      <c r="C252">
        <v>1021</v>
      </c>
      <c r="D252">
        <v>1863</v>
      </c>
      <c r="E252" t="s">
        <v>13</v>
      </c>
      <c r="F252" s="1">
        <v>42153</v>
      </c>
      <c r="G252" s="2">
        <v>-7330.8</v>
      </c>
      <c r="H252">
        <f>IF(ISBLANK(E252), "", COUNTIFS(Validation!$C$17:$C$31, E252))</f>
        <v>1</v>
      </c>
      <c r="I252">
        <f t="shared" si="6"/>
        <v>1</v>
      </c>
      <c r="J252">
        <f t="shared" si="7"/>
        <v>1</v>
      </c>
    </row>
    <row r="253" spans="1:10" x14ac:dyDescent="0.25">
      <c r="A253" t="s">
        <v>22</v>
      </c>
      <c r="B253">
        <v>11022</v>
      </c>
      <c r="C253">
        <v>1022</v>
      </c>
      <c r="D253">
        <v>1864</v>
      </c>
      <c r="E253" t="s">
        <v>12</v>
      </c>
      <c r="F253" s="1">
        <v>42135</v>
      </c>
      <c r="G253" s="2">
        <v>-13892</v>
      </c>
      <c r="H253">
        <f>IF(ISBLANK(E253), "", COUNTIFS(Validation!$C$17:$C$31, E253))</f>
        <v>1</v>
      </c>
      <c r="I253">
        <f t="shared" si="6"/>
        <v>1</v>
      </c>
      <c r="J253">
        <f t="shared" si="7"/>
        <v>1</v>
      </c>
    </row>
    <row r="254" spans="1:10" x14ac:dyDescent="0.25">
      <c r="A254" t="s">
        <v>22</v>
      </c>
      <c r="B254">
        <v>11023</v>
      </c>
      <c r="C254">
        <v>1023</v>
      </c>
      <c r="D254">
        <v>1861</v>
      </c>
      <c r="E254" t="s">
        <v>15</v>
      </c>
      <c r="F254" s="1">
        <v>42138</v>
      </c>
      <c r="G254" s="2">
        <v>-8074.4</v>
      </c>
      <c r="H254">
        <f>IF(ISBLANK(E254), "", COUNTIFS(Validation!$C$17:$C$31, E254))</f>
        <v>1</v>
      </c>
      <c r="I254">
        <f t="shared" si="6"/>
        <v>1</v>
      </c>
      <c r="J254">
        <f t="shared" si="7"/>
        <v>1</v>
      </c>
    </row>
    <row r="255" spans="1:10" x14ac:dyDescent="0.25">
      <c r="A255" t="s">
        <v>22</v>
      </c>
      <c r="B255">
        <v>11024</v>
      </c>
      <c r="C255">
        <v>1024</v>
      </c>
      <c r="D255">
        <v>1862</v>
      </c>
      <c r="E255" t="s">
        <v>14</v>
      </c>
      <c r="F255" s="1">
        <v>42149</v>
      </c>
      <c r="G255" s="2">
        <v>-9642</v>
      </c>
      <c r="H255">
        <f>IF(ISBLANK(E255), "", COUNTIFS(Validation!$C$17:$C$31, E255))</f>
        <v>1</v>
      </c>
      <c r="I255">
        <f t="shared" si="6"/>
        <v>1</v>
      </c>
      <c r="J255">
        <f t="shared" si="7"/>
        <v>1</v>
      </c>
    </row>
    <row r="256" spans="1:10" x14ac:dyDescent="0.25">
      <c r="A256" t="s">
        <v>22</v>
      </c>
      <c r="B256">
        <v>11025</v>
      </c>
      <c r="C256">
        <v>1025</v>
      </c>
      <c r="D256">
        <v>1840</v>
      </c>
      <c r="E256" t="s">
        <v>8</v>
      </c>
      <c r="F256" s="1">
        <v>42163</v>
      </c>
      <c r="G256" s="2">
        <v>-22096.3</v>
      </c>
      <c r="H256">
        <f>IF(ISBLANK(E256), "", COUNTIFS(Validation!$C$17:$C$31, E256))</f>
        <v>1</v>
      </c>
      <c r="I256">
        <f t="shared" si="6"/>
        <v>1</v>
      </c>
      <c r="J256">
        <f t="shared" si="7"/>
        <v>1</v>
      </c>
    </row>
    <row r="257" spans="1:10" x14ac:dyDescent="0.25">
      <c r="A257" t="s">
        <v>22</v>
      </c>
      <c r="B257">
        <v>11026</v>
      </c>
      <c r="C257">
        <v>1026</v>
      </c>
      <c r="D257">
        <v>1841</v>
      </c>
      <c r="E257" t="s">
        <v>11</v>
      </c>
      <c r="F257" s="1">
        <v>42134</v>
      </c>
      <c r="G257" s="2">
        <v>-7510</v>
      </c>
      <c r="H257">
        <f>IF(ISBLANK(E257), "", COUNTIFS(Validation!$C$17:$C$31, E257))</f>
        <v>1</v>
      </c>
      <c r="I257">
        <f t="shared" si="6"/>
        <v>1</v>
      </c>
      <c r="J257">
        <f t="shared" si="7"/>
        <v>1</v>
      </c>
    </row>
    <row r="258" spans="1:10" x14ac:dyDescent="0.25">
      <c r="A258" t="s">
        <v>22</v>
      </c>
      <c r="B258">
        <v>11027</v>
      </c>
      <c r="C258">
        <v>1027</v>
      </c>
      <c r="D258">
        <v>1842</v>
      </c>
      <c r="E258" t="s">
        <v>17</v>
      </c>
      <c r="F258" s="1">
        <v>42140</v>
      </c>
      <c r="G258" s="2">
        <v>-9052</v>
      </c>
      <c r="H258">
        <f>IF(ISBLANK(E258), "", COUNTIFS(Validation!$C$17:$C$31, E258))</f>
        <v>1</v>
      </c>
      <c r="I258">
        <f t="shared" ref="I258:I321" si="8">IF(ISBLANK(B258), "", COUNTIF(B:B, B258))</f>
        <v>1</v>
      </c>
      <c r="J258">
        <f t="shared" si="7"/>
        <v>1</v>
      </c>
    </row>
    <row r="259" spans="1:10" x14ac:dyDescent="0.25">
      <c r="A259" t="s">
        <v>22</v>
      </c>
      <c r="B259">
        <v>11028</v>
      </c>
      <c r="C259">
        <v>1028</v>
      </c>
      <c r="D259">
        <v>1861</v>
      </c>
      <c r="E259" t="s">
        <v>15</v>
      </c>
      <c r="F259" s="1">
        <v>42165</v>
      </c>
      <c r="G259" s="2">
        <v>-8190.5</v>
      </c>
      <c r="H259">
        <f>IF(ISBLANK(E259), "", COUNTIFS(Validation!$C$17:$C$31, E259))</f>
        <v>1</v>
      </c>
      <c r="I259">
        <f t="shared" si="8"/>
        <v>1</v>
      </c>
      <c r="J259">
        <f t="shared" ref="J259:J322" si="9">IF($C259="","",COUNTIF(B:B,$C259))</f>
        <v>1</v>
      </c>
    </row>
    <row r="260" spans="1:10" x14ac:dyDescent="0.25">
      <c r="A260" t="s">
        <v>22</v>
      </c>
      <c r="B260">
        <v>11029</v>
      </c>
      <c r="C260">
        <v>1029</v>
      </c>
      <c r="D260">
        <v>1842</v>
      </c>
      <c r="E260" t="s">
        <v>17</v>
      </c>
      <c r="F260" s="1">
        <v>42135</v>
      </c>
      <c r="G260" s="2">
        <v>-9052</v>
      </c>
      <c r="H260">
        <f>IF(ISBLANK(E260), "", COUNTIFS(Validation!$C$17:$C$31, E260))</f>
        <v>1</v>
      </c>
      <c r="I260">
        <f t="shared" si="8"/>
        <v>1</v>
      </c>
      <c r="J260">
        <f t="shared" si="9"/>
        <v>1</v>
      </c>
    </row>
    <row r="261" spans="1:10" x14ac:dyDescent="0.25">
      <c r="A261" t="s">
        <v>22</v>
      </c>
      <c r="B261">
        <v>11030</v>
      </c>
      <c r="C261">
        <v>1030</v>
      </c>
      <c r="D261">
        <v>1843</v>
      </c>
      <c r="E261" t="s">
        <v>5</v>
      </c>
      <c r="F261" s="1">
        <v>42139</v>
      </c>
      <c r="G261" s="2">
        <v>-11273.9</v>
      </c>
      <c r="H261">
        <f>IF(ISBLANK(E261), "", COUNTIFS(Validation!$C$17:$C$31, E261))</f>
        <v>1</v>
      </c>
      <c r="I261">
        <f t="shared" si="8"/>
        <v>1</v>
      </c>
      <c r="J261">
        <f t="shared" si="9"/>
        <v>1</v>
      </c>
    </row>
    <row r="262" spans="1:10" x14ac:dyDescent="0.25">
      <c r="A262" t="s">
        <v>22</v>
      </c>
      <c r="B262">
        <v>11031</v>
      </c>
      <c r="C262">
        <v>1031</v>
      </c>
      <c r="D262">
        <v>1836</v>
      </c>
      <c r="E262" t="s">
        <v>9</v>
      </c>
      <c r="F262" s="1">
        <v>42147</v>
      </c>
      <c r="G262" s="2">
        <v>-19571.8</v>
      </c>
      <c r="H262">
        <f>IF(ISBLANK(E262), "", COUNTIFS(Validation!$C$17:$C$31, E262))</f>
        <v>1</v>
      </c>
      <c r="I262">
        <f t="shared" si="8"/>
        <v>1</v>
      </c>
      <c r="J262">
        <f t="shared" si="9"/>
        <v>1</v>
      </c>
    </row>
    <row r="263" spans="1:10" x14ac:dyDescent="0.25">
      <c r="A263" t="s">
        <v>22</v>
      </c>
      <c r="B263">
        <v>11032</v>
      </c>
      <c r="C263">
        <v>1032</v>
      </c>
      <c r="D263">
        <v>1841</v>
      </c>
      <c r="E263" t="s">
        <v>11</v>
      </c>
      <c r="F263" s="1">
        <v>42153</v>
      </c>
      <c r="G263" s="2">
        <v>-1300</v>
      </c>
      <c r="H263">
        <f>IF(ISBLANK(E263), "", COUNTIFS(Validation!$C$17:$C$31, E263))</f>
        <v>1</v>
      </c>
      <c r="I263">
        <f t="shared" si="8"/>
        <v>1</v>
      </c>
      <c r="J263">
        <f t="shared" si="9"/>
        <v>1</v>
      </c>
    </row>
    <row r="264" spans="1:10" x14ac:dyDescent="0.25">
      <c r="A264" t="s">
        <v>22</v>
      </c>
      <c r="B264">
        <v>11033</v>
      </c>
      <c r="C264">
        <v>1033</v>
      </c>
      <c r="D264">
        <v>1168</v>
      </c>
      <c r="E264" t="s">
        <v>2</v>
      </c>
      <c r="F264" s="1">
        <v>42159</v>
      </c>
      <c r="G264" s="2">
        <v>-835</v>
      </c>
      <c r="H264">
        <f>IF(ISBLANK(E264), "", COUNTIFS(Validation!$C$17:$C$31, E264))</f>
        <v>1</v>
      </c>
      <c r="I264">
        <f t="shared" si="8"/>
        <v>1</v>
      </c>
      <c r="J264">
        <f t="shared" si="9"/>
        <v>1</v>
      </c>
    </row>
    <row r="265" spans="1:10" x14ac:dyDescent="0.25">
      <c r="A265" t="s">
        <v>22</v>
      </c>
      <c r="B265">
        <v>11034</v>
      </c>
      <c r="C265">
        <v>1034</v>
      </c>
      <c r="D265">
        <v>1837</v>
      </c>
      <c r="E265" t="s">
        <v>10</v>
      </c>
      <c r="F265" s="1">
        <v>42203</v>
      </c>
      <c r="G265" s="2">
        <v>-7600</v>
      </c>
      <c r="H265">
        <f>IF(ISBLANK(E265), "", COUNTIFS(Validation!$C$17:$C$31, E265))</f>
        <v>1</v>
      </c>
      <c r="I265">
        <f t="shared" si="8"/>
        <v>1</v>
      </c>
      <c r="J265">
        <f t="shared" si="9"/>
        <v>1</v>
      </c>
    </row>
    <row r="266" spans="1:10" x14ac:dyDescent="0.25">
      <c r="A266" t="s">
        <v>22</v>
      </c>
      <c r="B266">
        <v>11035</v>
      </c>
      <c r="C266">
        <v>1035</v>
      </c>
      <c r="D266">
        <v>1841</v>
      </c>
      <c r="E266" t="s">
        <v>11</v>
      </c>
      <c r="F266" s="1">
        <v>42191</v>
      </c>
      <c r="G266" s="2">
        <v>-702</v>
      </c>
      <c r="H266">
        <f>IF(ISBLANK(E266), "", COUNTIFS(Validation!$C$17:$C$31, E266))</f>
        <v>1</v>
      </c>
      <c r="I266">
        <f t="shared" si="8"/>
        <v>1</v>
      </c>
      <c r="J266">
        <f t="shared" si="9"/>
        <v>1</v>
      </c>
    </row>
    <row r="267" spans="1:10" x14ac:dyDescent="0.25">
      <c r="A267" t="s">
        <v>22</v>
      </c>
      <c r="B267">
        <v>11036</v>
      </c>
      <c r="C267">
        <v>1036</v>
      </c>
      <c r="D267">
        <v>1814</v>
      </c>
      <c r="E267" t="s">
        <v>3</v>
      </c>
      <c r="F267" s="1">
        <v>42175</v>
      </c>
      <c r="G267" s="2">
        <v>-4380.5</v>
      </c>
      <c r="H267">
        <f>IF(ISBLANK(E267), "", COUNTIFS(Validation!$C$17:$C$31, E267))</f>
        <v>1</v>
      </c>
      <c r="I267">
        <f t="shared" si="8"/>
        <v>1</v>
      </c>
      <c r="J267">
        <f t="shared" si="9"/>
        <v>1</v>
      </c>
    </row>
    <row r="268" spans="1:10" x14ac:dyDescent="0.25">
      <c r="A268" t="s">
        <v>22</v>
      </c>
      <c r="B268">
        <v>11037</v>
      </c>
      <c r="C268">
        <v>1037</v>
      </c>
      <c r="D268">
        <v>1167</v>
      </c>
      <c r="E268" t="s">
        <v>1</v>
      </c>
      <c r="F268" s="1">
        <v>42165</v>
      </c>
      <c r="G268" s="2">
        <v>-19312</v>
      </c>
      <c r="H268">
        <f>IF(ISBLANK(E268), "", COUNTIFS(Validation!$C$17:$C$31, E268))</f>
        <v>1</v>
      </c>
      <c r="I268">
        <f t="shared" si="8"/>
        <v>1</v>
      </c>
      <c r="J268">
        <f t="shared" si="9"/>
        <v>1</v>
      </c>
    </row>
    <row r="269" spans="1:10" x14ac:dyDescent="0.25">
      <c r="A269" t="s">
        <v>22</v>
      </c>
      <c r="B269">
        <v>11038</v>
      </c>
      <c r="C269">
        <v>1038</v>
      </c>
      <c r="D269">
        <v>1861</v>
      </c>
      <c r="E269" t="s">
        <v>15</v>
      </c>
      <c r="F269" s="1">
        <v>42188</v>
      </c>
      <c r="G269" s="2">
        <v>-8074.4</v>
      </c>
      <c r="H269">
        <f>IF(ISBLANK(E269), "", COUNTIFS(Validation!$C$17:$C$31, E269))</f>
        <v>1</v>
      </c>
      <c r="I269">
        <f t="shared" si="8"/>
        <v>1</v>
      </c>
      <c r="J269">
        <f t="shared" si="9"/>
        <v>1</v>
      </c>
    </row>
    <row r="270" spans="1:10" x14ac:dyDescent="0.25">
      <c r="A270" t="s">
        <v>22</v>
      </c>
      <c r="B270">
        <v>11039</v>
      </c>
      <c r="C270">
        <v>1039</v>
      </c>
      <c r="D270">
        <v>1837</v>
      </c>
      <c r="E270" t="s">
        <v>10</v>
      </c>
      <c r="F270" s="1">
        <v>42180</v>
      </c>
      <c r="G270" s="2">
        <v>-14092.6</v>
      </c>
      <c r="H270">
        <f>IF(ISBLANK(E270), "", COUNTIFS(Validation!$C$17:$C$31, E270))</f>
        <v>1</v>
      </c>
      <c r="I270">
        <f t="shared" si="8"/>
        <v>1</v>
      </c>
      <c r="J270">
        <f t="shared" si="9"/>
        <v>1</v>
      </c>
    </row>
    <row r="271" spans="1:10" x14ac:dyDescent="0.25">
      <c r="A271" t="s">
        <v>22</v>
      </c>
      <c r="B271">
        <v>11040</v>
      </c>
      <c r="C271">
        <v>1040</v>
      </c>
      <c r="D271">
        <v>1842</v>
      </c>
      <c r="E271" t="s">
        <v>17</v>
      </c>
      <c r="F271" s="1">
        <v>42178</v>
      </c>
      <c r="G271" s="2">
        <v>-9052</v>
      </c>
      <c r="H271">
        <f>IF(ISBLANK(E271), "", COUNTIFS(Validation!$C$17:$C$31, E271))</f>
        <v>1</v>
      </c>
      <c r="I271">
        <f t="shared" si="8"/>
        <v>1</v>
      </c>
      <c r="J271">
        <f t="shared" si="9"/>
        <v>1</v>
      </c>
    </row>
    <row r="272" spans="1:10" x14ac:dyDescent="0.25">
      <c r="A272" t="s">
        <v>22</v>
      </c>
      <c r="B272">
        <v>11041</v>
      </c>
      <c r="C272">
        <v>1041</v>
      </c>
      <c r="D272">
        <v>1843</v>
      </c>
      <c r="E272" t="s">
        <v>5</v>
      </c>
      <c r="F272" s="1">
        <v>42181</v>
      </c>
      <c r="G272" s="2">
        <v>-11119.1</v>
      </c>
      <c r="H272">
        <f>IF(ISBLANK(E272), "", COUNTIFS(Validation!$C$17:$C$31, E272))</f>
        <v>1</v>
      </c>
      <c r="I272">
        <f t="shared" si="8"/>
        <v>1</v>
      </c>
      <c r="J272">
        <f t="shared" si="9"/>
        <v>1</v>
      </c>
    </row>
    <row r="273" spans="1:10" x14ac:dyDescent="0.25">
      <c r="A273" t="s">
        <v>22</v>
      </c>
      <c r="B273">
        <v>11042</v>
      </c>
      <c r="C273">
        <v>1042</v>
      </c>
      <c r="D273">
        <v>1168</v>
      </c>
      <c r="E273" t="s">
        <v>2</v>
      </c>
      <c r="F273" s="1">
        <v>42160</v>
      </c>
      <c r="G273" s="2">
        <v>-663.6</v>
      </c>
      <c r="H273">
        <f>IF(ISBLANK(E273), "", COUNTIFS(Validation!$C$17:$C$31, E273))</f>
        <v>1</v>
      </c>
      <c r="I273">
        <f t="shared" si="8"/>
        <v>1</v>
      </c>
      <c r="J273">
        <f t="shared" si="9"/>
        <v>1</v>
      </c>
    </row>
    <row r="274" spans="1:10" x14ac:dyDescent="0.25">
      <c r="A274" t="s">
        <v>22</v>
      </c>
      <c r="B274">
        <v>11043</v>
      </c>
      <c r="C274">
        <v>1043</v>
      </c>
      <c r="D274">
        <v>1814</v>
      </c>
      <c r="E274" t="s">
        <v>3</v>
      </c>
      <c r="F274" s="1">
        <v>42155</v>
      </c>
      <c r="G274" s="2">
        <v>-8641.08</v>
      </c>
      <c r="H274">
        <f>IF(ISBLANK(E274), "", COUNTIFS(Validation!$C$17:$C$31, E274))</f>
        <v>1</v>
      </c>
      <c r="I274">
        <f t="shared" si="8"/>
        <v>1</v>
      </c>
      <c r="J274">
        <f t="shared" si="9"/>
        <v>1</v>
      </c>
    </row>
    <row r="275" spans="1:10" x14ac:dyDescent="0.25">
      <c r="A275" t="s">
        <v>22</v>
      </c>
      <c r="B275">
        <v>11044</v>
      </c>
      <c r="C275">
        <v>1044</v>
      </c>
      <c r="D275">
        <v>1837</v>
      </c>
      <c r="E275" t="s">
        <v>10</v>
      </c>
      <c r="F275" s="1">
        <v>42160</v>
      </c>
      <c r="G275" s="2">
        <v>-11424.67</v>
      </c>
      <c r="H275">
        <f>IF(ISBLANK(E275), "", COUNTIFS(Validation!$C$17:$C$31, E275))</f>
        <v>1</v>
      </c>
      <c r="I275">
        <f t="shared" si="8"/>
        <v>1</v>
      </c>
      <c r="J275">
        <f t="shared" si="9"/>
        <v>1</v>
      </c>
    </row>
    <row r="276" spans="1:10" x14ac:dyDescent="0.25">
      <c r="A276" t="s">
        <v>22</v>
      </c>
      <c r="B276">
        <v>11045</v>
      </c>
      <c r="C276">
        <v>1045</v>
      </c>
      <c r="D276">
        <v>1168</v>
      </c>
      <c r="E276" t="s">
        <v>2</v>
      </c>
      <c r="F276" s="1">
        <v>42174</v>
      </c>
      <c r="G276" s="2">
        <v>-520.79999999999995</v>
      </c>
      <c r="H276">
        <f>IF(ISBLANK(E276), "", COUNTIFS(Validation!$C$17:$C$31, E276))</f>
        <v>1</v>
      </c>
      <c r="I276">
        <f t="shared" si="8"/>
        <v>1</v>
      </c>
      <c r="J276">
        <f t="shared" si="9"/>
        <v>1</v>
      </c>
    </row>
    <row r="277" spans="1:10" x14ac:dyDescent="0.25">
      <c r="A277" t="s">
        <v>22</v>
      </c>
      <c r="B277">
        <v>11046</v>
      </c>
      <c r="C277">
        <v>1046</v>
      </c>
      <c r="D277">
        <v>1862</v>
      </c>
      <c r="E277" t="s">
        <v>14</v>
      </c>
      <c r="F277" s="1">
        <v>42181</v>
      </c>
      <c r="G277" s="2">
        <v>-7851.48</v>
      </c>
      <c r="H277">
        <f>IF(ISBLANK(E277), "", COUNTIFS(Validation!$C$17:$C$31, E277))</f>
        <v>1</v>
      </c>
      <c r="I277">
        <f t="shared" si="8"/>
        <v>1</v>
      </c>
      <c r="J277">
        <f t="shared" si="9"/>
        <v>1</v>
      </c>
    </row>
    <row r="278" spans="1:10" x14ac:dyDescent="0.25">
      <c r="A278" t="s">
        <v>22</v>
      </c>
      <c r="B278">
        <v>11047</v>
      </c>
      <c r="C278">
        <v>1047</v>
      </c>
      <c r="D278">
        <v>1863</v>
      </c>
      <c r="E278" t="s">
        <v>13</v>
      </c>
      <c r="F278" s="1">
        <v>42179</v>
      </c>
      <c r="G278" s="2">
        <v>-6159.72</v>
      </c>
      <c r="H278">
        <f>IF(ISBLANK(E278), "", COUNTIFS(Validation!$C$17:$C$31, E278))</f>
        <v>1</v>
      </c>
      <c r="I278">
        <f t="shared" si="8"/>
        <v>1</v>
      </c>
      <c r="J278">
        <f t="shared" si="9"/>
        <v>1</v>
      </c>
    </row>
    <row r="279" spans="1:10" x14ac:dyDescent="0.25">
      <c r="A279" t="s">
        <v>22</v>
      </c>
      <c r="B279">
        <v>11048</v>
      </c>
      <c r="C279">
        <v>1048</v>
      </c>
      <c r="D279">
        <v>1842</v>
      </c>
      <c r="E279" t="s">
        <v>17</v>
      </c>
      <c r="F279" s="1">
        <v>42177</v>
      </c>
      <c r="G279" s="2">
        <v>-7603.68</v>
      </c>
      <c r="H279">
        <f>IF(ISBLANK(E279), "", COUNTIFS(Validation!$C$17:$C$31, E279))</f>
        <v>1</v>
      </c>
      <c r="I279">
        <f t="shared" si="8"/>
        <v>1</v>
      </c>
      <c r="J279">
        <f t="shared" si="9"/>
        <v>1</v>
      </c>
    </row>
    <row r="280" spans="1:10" x14ac:dyDescent="0.25">
      <c r="A280" t="s">
        <v>22</v>
      </c>
      <c r="B280">
        <v>11049</v>
      </c>
      <c r="C280">
        <v>1049</v>
      </c>
      <c r="D280">
        <v>1843</v>
      </c>
      <c r="E280" t="s">
        <v>5</v>
      </c>
      <c r="F280" s="1">
        <v>42187</v>
      </c>
      <c r="G280" s="2">
        <v>-9340.0400000000009</v>
      </c>
      <c r="H280">
        <f>IF(ISBLANK(E280), "", COUNTIFS(Validation!$C$17:$C$31, E280))</f>
        <v>1</v>
      </c>
      <c r="I280">
        <f t="shared" si="8"/>
        <v>1</v>
      </c>
      <c r="J280">
        <f t="shared" si="9"/>
        <v>1</v>
      </c>
    </row>
    <row r="281" spans="1:10" x14ac:dyDescent="0.25">
      <c r="A281" t="s">
        <v>22</v>
      </c>
      <c r="B281">
        <v>11050</v>
      </c>
      <c r="C281">
        <v>1050</v>
      </c>
      <c r="D281">
        <v>1861</v>
      </c>
      <c r="E281" t="s">
        <v>15</v>
      </c>
      <c r="F281" s="1">
        <v>42195</v>
      </c>
      <c r="G281" s="2">
        <v>-6880.02</v>
      </c>
      <c r="H281">
        <f>IF(ISBLANK(E281), "", COUNTIFS(Validation!$C$17:$C$31, E281))</f>
        <v>1</v>
      </c>
      <c r="I281">
        <f t="shared" si="8"/>
        <v>1</v>
      </c>
      <c r="J281">
        <f t="shared" si="9"/>
        <v>1</v>
      </c>
    </row>
    <row r="282" spans="1:10" x14ac:dyDescent="0.25">
      <c r="A282" t="s">
        <v>22</v>
      </c>
      <c r="B282">
        <v>11051</v>
      </c>
      <c r="C282">
        <v>1051</v>
      </c>
      <c r="D282">
        <v>1839</v>
      </c>
      <c r="E282" t="s">
        <v>7</v>
      </c>
      <c r="F282" s="1">
        <v>42192</v>
      </c>
      <c r="G282" s="2">
        <v>-20832</v>
      </c>
      <c r="H282">
        <f>IF(ISBLANK(E282), "", COUNTIFS(Validation!$C$17:$C$31, E282))</f>
        <v>1</v>
      </c>
      <c r="I282">
        <f t="shared" si="8"/>
        <v>1</v>
      </c>
      <c r="J282">
        <f t="shared" si="9"/>
        <v>1</v>
      </c>
    </row>
    <row r="283" spans="1:10" x14ac:dyDescent="0.25">
      <c r="A283" t="s">
        <v>22</v>
      </c>
      <c r="B283">
        <v>11052</v>
      </c>
      <c r="C283">
        <v>1052</v>
      </c>
      <c r="D283">
        <v>1840</v>
      </c>
      <c r="E283" t="s">
        <v>8</v>
      </c>
      <c r="F283" s="1">
        <v>42214</v>
      </c>
      <c r="G283" s="2">
        <v>-18528.38</v>
      </c>
      <c r="H283">
        <f>IF(ISBLANK(E283), "", COUNTIFS(Validation!$C$17:$C$31, E283))</f>
        <v>1</v>
      </c>
      <c r="I283">
        <f t="shared" si="8"/>
        <v>1</v>
      </c>
      <c r="J283">
        <f t="shared" si="9"/>
        <v>1</v>
      </c>
    </row>
    <row r="284" spans="1:10" x14ac:dyDescent="0.25">
      <c r="A284" t="s">
        <v>22</v>
      </c>
      <c r="B284">
        <v>11053</v>
      </c>
      <c r="C284">
        <v>1053</v>
      </c>
      <c r="D284">
        <v>1841</v>
      </c>
      <c r="E284" t="s">
        <v>11</v>
      </c>
      <c r="F284" s="1">
        <v>42206</v>
      </c>
      <c r="G284" s="2">
        <v>-3015.6</v>
      </c>
      <c r="H284">
        <f>IF(ISBLANK(E284), "", COUNTIFS(Validation!$C$17:$C$31, E284))</f>
        <v>1</v>
      </c>
      <c r="I284">
        <f t="shared" si="8"/>
        <v>1</v>
      </c>
      <c r="J284">
        <f t="shared" si="9"/>
        <v>1</v>
      </c>
    </row>
    <row r="285" spans="1:10" x14ac:dyDescent="0.25">
      <c r="A285" t="s">
        <v>22</v>
      </c>
      <c r="B285">
        <v>11054</v>
      </c>
      <c r="C285">
        <v>1054</v>
      </c>
      <c r="D285">
        <v>1861</v>
      </c>
      <c r="E285" t="s">
        <v>15</v>
      </c>
      <c r="F285" s="1">
        <v>42205</v>
      </c>
      <c r="G285" s="2">
        <v>-6555.7</v>
      </c>
      <c r="H285">
        <f>IF(ISBLANK(E285), "", COUNTIFS(Validation!$C$17:$C$31, E285))</f>
        <v>1</v>
      </c>
      <c r="I285">
        <f t="shared" si="8"/>
        <v>1</v>
      </c>
      <c r="J285">
        <f t="shared" si="9"/>
        <v>1</v>
      </c>
    </row>
    <row r="286" spans="1:10" x14ac:dyDescent="0.25">
      <c r="A286" t="s">
        <v>22</v>
      </c>
      <c r="B286">
        <v>11055</v>
      </c>
      <c r="C286">
        <v>1055</v>
      </c>
      <c r="D286">
        <v>1843</v>
      </c>
      <c r="E286" t="s">
        <v>5</v>
      </c>
      <c r="F286" s="1">
        <v>42208</v>
      </c>
      <c r="G286" s="2">
        <v>-9537.44</v>
      </c>
      <c r="H286">
        <f>IF(ISBLANK(E286), "", COUNTIFS(Validation!$C$17:$C$31, E286))</f>
        <v>1</v>
      </c>
      <c r="I286">
        <f t="shared" si="8"/>
        <v>1</v>
      </c>
      <c r="J286">
        <f t="shared" si="9"/>
        <v>1</v>
      </c>
    </row>
    <row r="287" spans="1:10" x14ac:dyDescent="0.25">
      <c r="A287" t="s">
        <v>22</v>
      </c>
      <c r="B287">
        <v>11056</v>
      </c>
      <c r="C287">
        <v>1056</v>
      </c>
      <c r="D287">
        <v>1840</v>
      </c>
      <c r="E287" t="s">
        <v>8</v>
      </c>
      <c r="F287" s="1">
        <v>42185</v>
      </c>
      <c r="G287" s="2">
        <v>-18713.669999999998</v>
      </c>
      <c r="H287">
        <f>IF(ISBLANK(E287), "", COUNTIFS(Validation!$C$17:$C$31, E287))</f>
        <v>1</v>
      </c>
      <c r="I287">
        <f t="shared" si="8"/>
        <v>1</v>
      </c>
      <c r="J287">
        <f t="shared" si="9"/>
        <v>1</v>
      </c>
    </row>
    <row r="288" spans="1:10" x14ac:dyDescent="0.25">
      <c r="A288" t="s">
        <v>22</v>
      </c>
      <c r="B288">
        <v>11057</v>
      </c>
      <c r="C288">
        <v>1057</v>
      </c>
      <c r="D288">
        <v>1842</v>
      </c>
      <c r="E288" t="s">
        <v>17</v>
      </c>
      <c r="F288" s="1">
        <v>42191</v>
      </c>
      <c r="G288" s="2">
        <v>-7125.23</v>
      </c>
      <c r="H288">
        <f>IF(ISBLANK(E288), "", COUNTIFS(Validation!$C$17:$C$31, E288))</f>
        <v>1</v>
      </c>
      <c r="I288">
        <f t="shared" si="8"/>
        <v>1</v>
      </c>
      <c r="J288">
        <f t="shared" si="9"/>
        <v>1</v>
      </c>
    </row>
    <row r="289" spans="1:10" x14ac:dyDescent="0.25">
      <c r="A289" t="s">
        <v>22</v>
      </c>
      <c r="B289">
        <v>11058</v>
      </c>
      <c r="C289">
        <v>1058</v>
      </c>
      <c r="D289">
        <v>1839</v>
      </c>
      <c r="E289" t="s">
        <v>7</v>
      </c>
      <c r="F289" s="1">
        <v>42203</v>
      </c>
      <c r="G289" s="2">
        <v>-21258.94</v>
      </c>
      <c r="H289">
        <f>IF(ISBLANK(E289), "", COUNTIFS(Validation!$C$17:$C$31, E289))</f>
        <v>1</v>
      </c>
      <c r="I289">
        <f t="shared" si="8"/>
        <v>1</v>
      </c>
      <c r="J289">
        <f t="shared" si="9"/>
        <v>1</v>
      </c>
    </row>
    <row r="290" spans="1:10" x14ac:dyDescent="0.25">
      <c r="A290" t="s">
        <v>22</v>
      </c>
      <c r="B290">
        <v>11059</v>
      </c>
      <c r="C290">
        <v>1059</v>
      </c>
      <c r="D290">
        <v>1841</v>
      </c>
      <c r="E290" t="s">
        <v>11</v>
      </c>
      <c r="F290" s="1">
        <v>42215</v>
      </c>
      <c r="G290" s="2">
        <v>-3071.88</v>
      </c>
      <c r="H290">
        <f>IF(ISBLANK(E290), "", COUNTIFS(Validation!$C$17:$C$31, E290))</f>
        <v>1</v>
      </c>
      <c r="I290">
        <f t="shared" si="8"/>
        <v>1</v>
      </c>
      <c r="J290">
        <f t="shared" si="9"/>
        <v>1</v>
      </c>
    </row>
    <row r="291" spans="1:10" x14ac:dyDescent="0.25">
      <c r="A291" t="s">
        <v>22</v>
      </c>
      <c r="B291">
        <v>11060</v>
      </c>
      <c r="C291">
        <v>1060</v>
      </c>
      <c r="D291">
        <v>1840</v>
      </c>
      <c r="E291" t="s">
        <v>8</v>
      </c>
      <c r="F291" s="1">
        <v>42223</v>
      </c>
      <c r="G291" s="2">
        <v>-18899.93</v>
      </c>
      <c r="H291">
        <f>IF(ISBLANK(E291), "", COUNTIFS(Validation!$C$17:$C$31, E291))</f>
        <v>1</v>
      </c>
      <c r="I291">
        <f t="shared" si="8"/>
        <v>1</v>
      </c>
      <c r="J291">
        <f t="shared" si="9"/>
        <v>1</v>
      </c>
    </row>
    <row r="292" spans="1:10" x14ac:dyDescent="0.25">
      <c r="A292" t="s">
        <v>22</v>
      </c>
      <c r="B292">
        <v>11061</v>
      </c>
      <c r="C292">
        <v>1061</v>
      </c>
      <c r="D292">
        <v>1838</v>
      </c>
      <c r="E292" t="s">
        <v>16</v>
      </c>
      <c r="F292" s="1">
        <v>42205</v>
      </c>
      <c r="G292" s="2">
        <v>-18766.27</v>
      </c>
      <c r="H292">
        <f>IF(ISBLANK(E292), "", COUNTIFS(Validation!$C$17:$C$31, E292))</f>
        <v>1</v>
      </c>
      <c r="I292">
        <f t="shared" si="8"/>
        <v>1</v>
      </c>
      <c r="J292">
        <f t="shared" si="9"/>
        <v>1</v>
      </c>
    </row>
    <row r="293" spans="1:10" x14ac:dyDescent="0.25">
      <c r="A293" t="s">
        <v>22</v>
      </c>
      <c r="B293">
        <v>11062</v>
      </c>
      <c r="C293">
        <v>1062</v>
      </c>
      <c r="D293">
        <v>1842</v>
      </c>
      <c r="E293" t="s">
        <v>17</v>
      </c>
      <c r="F293" s="1">
        <v>42198</v>
      </c>
      <c r="G293" s="2">
        <v>-3408.72</v>
      </c>
      <c r="H293">
        <f>IF(ISBLANK(E293), "", COUNTIFS(Validation!$C$17:$C$31, E293))</f>
        <v>1</v>
      </c>
      <c r="I293">
        <f t="shared" si="8"/>
        <v>1</v>
      </c>
      <c r="J293">
        <f t="shared" si="9"/>
        <v>1</v>
      </c>
    </row>
    <row r="294" spans="1:10" x14ac:dyDescent="0.25">
      <c r="A294" t="s">
        <v>22</v>
      </c>
      <c r="B294">
        <v>11063</v>
      </c>
      <c r="C294">
        <v>1063</v>
      </c>
      <c r="D294">
        <v>1167</v>
      </c>
      <c r="E294" t="s">
        <v>1</v>
      </c>
      <c r="F294" s="1">
        <v>42208</v>
      </c>
      <c r="G294" s="2">
        <v>-5066.88</v>
      </c>
      <c r="H294">
        <f>IF(ISBLANK(E294), "", COUNTIFS(Validation!$C$17:$C$31, E294))</f>
        <v>1</v>
      </c>
      <c r="I294">
        <f t="shared" si="8"/>
        <v>1</v>
      </c>
      <c r="J294">
        <f t="shared" si="9"/>
        <v>1</v>
      </c>
    </row>
    <row r="295" spans="1:10" x14ac:dyDescent="0.25">
      <c r="A295" t="s">
        <v>22</v>
      </c>
      <c r="B295">
        <v>11064</v>
      </c>
      <c r="C295">
        <v>1064</v>
      </c>
      <c r="D295">
        <v>1843</v>
      </c>
      <c r="E295" t="s">
        <v>5</v>
      </c>
      <c r="F295" s="1">
        <v>42203</v>
      </c>
      <c r="G295" s="2">
        <v>-10341.24</v>
      </c>
      <c r="H295">
        <f>IF(ISBLANK(E295), "", COUNTIFS(Validation!$C$17:$C$31, E295))</f>
        <v>1</v>
      </c>
      <c r="I295">
        <f t="shared" si="8"/>
        <v>1</v>
      </c>
      <c r="J295">
        <f t="shared" si="9"/>
        <v>1</v>
      </c>
    </row>
    <row r="296" spans="1:10" x14ac:dyDescent="0.25">
      <c r="A296" t="s">
        <v>22</v>
      </c>
      <c r="B296">
        <v>11065</v>
      </c>
      <c r="C296">
        <v>1065</v>
      </c>
      <c r="D296">
        <v>1842</v>
      </c>
      <c r="E296" t="s">
        <v>17</v>
      </c>
      <c r="F296" s="1">
        <v>42192</v>
      </c>
      <c r="G296" s="2">
        <v>-8391.94</v>
      </c>
      <c r="H296">
        <f>IF(ISBLANK(E296), "", COUNTIFS(Validation!$C$17:$C$31, E296))</f>
        <v>1</v>
      </c>
      <c r="I296">
        <f t="shared" si="8"/>
        <v>1</v>
      </c>
      <c r="J296">
        <f t="shared" si="9"/>
        <v>1</v>
      </c>
    </row>
    <row r="297" spans="1:10" x14ac:dyDescent="0.25">
      <c r="A297" t="s">
        <v>22</v>
      </c>
      <c r="B297">
        <v>11066</v>
      </c>
      <c r="C297">
        <v>1066</v>
      </c>
      <c r="D297">
        <v>1861</v>
      </c>
      <c r="E297" t="s">
        <v>15</v>
      </c>
      <c r="F297" s="1">
        <v>42195</v>
      </c>
      <c r="G297" s="2">
        <v>-7813.39</v>
      </c>
      <c r="H297">
        <f>IF(ISBLANK(E297), "", COUNTIFS(Validation!$C$17:$C$31, E297))</f>
        <v>1</v>
      </c>
      <c r="I297">
        <f t="shared" si="8"/>
        <v>1</v>
      </c>
      <c r="J297">
        <f t="shared" si="9"/>
        <v>1</v>
      </c>
    </row>
    <row r="298" spans="1:10" x14ac:dyDescent="0.25">
      <c r="A298" t="s">
        <v>22</v>
      </c>
      <c r="B298">
        <v>11067</v>
      </c>
      <c r="C298">
        <v>1067</v>
      </c>
      <c r="D298">
        <v>1861</v>
      </c>
      <c r="E298" t="s">
        <v>15</v>
      </c>
      <c r="F298" s="1">
        <v>42219</v>
      </c>
      <c r="G298" s="2">
        <v>-7896.37</v>
      </c>
      <c r="H298">
        <f>IF(ISBLANK(E298), "", COUNTIFS(Validation!$C$17:$C$31, E298))</f>
        <v>1</v>
      </c>
      <c r="I298">
        <f t="shared" si="8"/>
        <v>1</v>
      </c>
      <c r="J298">
        <f t="shared" si="9"/>
        <v>1</v>
      </c>
    </row>
    <row r="299" spans="1:10" x14ac:dyDescent="0.25">
      <c r="A299" t="s">
        <v>22</v>
      </c>
      <c r="B299">
        <v>11068</v>
      </c>
      <c r="C299">
        <v>1068</v>
      </c>
      <c r="D299">
        <v>1862</v>
      </c>
      <c r="E299" t="s">
        <v>14</v>
      </c>
      <c r="F299" s="1">
        <v>42200</v>
      </c>
      <c r="G299" s="2">
        <v>-9441.82</v>
      </c>
      <c r="H299">
        <f>IF(ISBLANK(E299), "", COUNTIFS(Validation!$C$17:$C$31, E299))</f>
        <v>1</v>
      </c>
      <c r="I299">
        <f t="shared" si="8"/>
        <v>1</v>
      </c>
      <c r="J299">
        <f t="shared" si="9"/>
        <v>1</v>
      </c>
    </row>
    <row r="300" spans="1:10" x14ac:dyDescent="0.25">
      <c r="A300" t="s">
        <v>22</v>
      </c>
      <c r="B300">
        <v>11069</v>
      </c>
      <c r="C300">
        <v>1069</v>
      </c>
      <c r="D300">
        <v>1863</v>
      </c>
      <c r="E300" t="s">
        <v>13</v>
      </c>
      <c r="F300" s="1">
        <v>42194</v>
      </c>
      <c r="G300" s="2">
        <v>-7441.67</v>
      </c>
      <c r="H300">
        <f>IF(ISBLANK(E300), "", COUNTIFS(Validation!$C$17:$C$31, E300))</f>
        <v>1</v>
      </c>
      <c r="I300">
        <f t="shared" si="8"/>
        <v>1</v>
      </c>
      <c r="J300">
        <f t="shared" si="9"/>
        <v>1</v>
      </c>
    </row>
    <row r="301" spans="1:10" x14ac:dyDescent="0.25">
      <c r="A301" t="s">
        <v>22</v>
      </c>
      <c r="B301">
        <v>11070</v>
      </c>
      <c r="C301">
        <v>1070</v>
      </c>
      <c r="D301">
        <v>1864</v>
      </c>
      <c r="E301" t="s">
        <v>12</v>
      </c>
      <c r="F301" s="1">
        <v>42216</v>
      </c>
      <c r="G301" s="2">
        <v>-13940.7</v>
      </c>
      <c r="H301">
        <f>IF(ISBLANK(E301), "", COUNTIFS(Validation!$C$17:$C$31, E301))</f>
        <v>1</v>
      </c>
      <c r="I301">
        <f t="shared" si="8"/>
        <v>1</v>
      </c>
      <c r="J301">
        <f t="shared" si="9"/>
        <v>1</v>
      </c>
    </row>
    <row r="302" spans="1:10" x14ac:dyDescent="0.25">
      <c r="A302" t="s">
        <v>22</v>
      </c>
      <c r="B302">
        <v>11071</v>
      </c>
      <c r="C302">
        <v>1071</v>
      </c>
      <c r="D302">
        <v>1168</v>
      </c>
      <c r="E302" t="s">
        <v>2</v>
      </c>
      <c r="F302" s="1">
        <v>42229</v>
      </c>
      <c r="G302" s="2">
        <v>-11738.3</v>
      </c>
      <c r="H302">
        <f>IF(ISBLANK(E302), "", COUNTIFS(Validation!$C$17:$C$31, E302))</f>
        <v>1</v>
      </c>
      <c r="I302">
        <f t="shared" si="8"/>
        <v>1</v>
      </c>
      <c r="J302">
        <f t="shared" si="9"/>
        <v>1</v>
      </c>
    </row>
    <row r="303" spans="1:10" x14ac:dyDescent="0.25">
      <c r="A303" t="s">
        <v>22</v>
      </c>
      <c r="B303">
        <v>11072</v>
      </c>
      <c r="C303">
        <v>1072</v>
      </c>
      <c r="D303">
        <v>1861</v>
      </c>
      <c r="E303" t="s">
        <v>15</v>
      </c>
      <c r="F303" s="1">
        <v>42205</v>
      </c>
      <c r="G303" s="2">
        <v>-7979.7</v>
      </c>
      <c r="H303">
        <f>IF(ISBLANK(E303), "", COUNTIFS(Validation!$C$17:$C$31, E303))</f>
        <v>1</v>
      </c>
      <c r="I303">
        <f t="shared" si="8"/>
        <v>1</v>
      </c>
      <c r="J303">
        <f t="shared" si="9"/>
        <v>1</v>
      </c>
    </row>
    <row r="304" spans="1:10" x14ac:dyDescent="0.25">
      <c r="A304" t="s">
        <v>22</v>
      </c>
      <c r="B304">
        <v>11073</v>
      </c>
      <c r="C304">
        <v>1073</v>
      </c>
      <c r="D304">
        <v>1842</v>
      </c>
      <c r="E304" t="s">
        <v>17</v>
      </c>
      <c r="F304" s="1">
        <v>42208</v>
      </c>
      <c r="G304" s="2">
        <v>-8551.7999999999993</v>
      </c>
      <c r="H304">
        <f>IF(ISBLANK(E304), "", COUNTIFS(Validation!$C$17:$C$31, E304))</f>
        <v>1</v>
      </c>
      <c r="I304">
        <f t="shared" si="8"/>
        <v>1</v>
      </c>
      <c r="J304">
        <f t="shared" si="9"/>
        <v>1</v>
      </c>
    </row>
    <row r="305" spans="1:10" x14ac:dyDescent="0.25">
      <c r="A305" t="s">
        <v>22</v>
      </c>
      <c r="B305">
        <v>11074</v>
      </c>
      <c r="C305">
        <v>1074</v>
      </c>
      <c r="D305">
        <v>1863</v>
      </c>
      <c r="E305" t="s">
        <v>13</v>
      </c>
      <c r="F305" s="1">
        <v>42227</v>
      </c>
      <c r="G305" s="2">
        <v>-7527.8</v>
      </c>
      <c r="H305">
        <f>IF(ISBLANK(E305), "", COUNTIFS(Validation!$C$17:$C$31, E305))</f>
        <v>1</v>
      </c>
      <c r="I305">
        <f t="shared" si="8"/>
        <v>1</v>
      </c>
      <c r="J305">
        <f t="shared" si="9"/>
        <v>1</v>
      </c>
    </row>
    <row r="306" spans="1:10" x14ac:dyDescent="0.25">
      <c r="A306" t="s">
        <v>22</v>
      </c>
      <c r="B306">
        <v>11075</v>
      </c>
      <c r="C306">
        <v>1075</v>
      </c>
      <c r="D306">
        <v>1862</v>
      </c>
      <c r="E306" t="s">
        <v>14</v>
      </c>
      <c r="F306" s="1">
        <v>42207</v>
      </c>
      <c r="G306" s="2">
        <v>-9537.44</v>
      </c>
      <c r="H306">
        <f>IF(ISBLANK(E306), "", COUNTIFS(Validation!$C$17:$C$31, E306))</f>
        <v>1</v>
      </c>
      <c r="I306">
        <f t="shared" si="8"/>
        <v>1</v>
      </c>
      <c r="J306">
        <f t="shared" si="9"/>
        <v>1</v>
      </c>
    </row>
    <row r="307" spans="1:10" x14ac:dyDescent="0.25">
      <c r="A307" t="s">
        <v>22</v>
      </c>
      <c r="B307">
        <v>11076</v>
      </c>
      <c r="C307">
        <v>1076</v>
      </c>
      <c r="D307">
        <v>1837</v>
      </c>
      <c r="E307" t="s">
        <v>10</v>
      </c>
      <c r="F307" s="1">
        <v>42205</v>
      </c>
      <c r="G307" s="2">
        <v>-13744.34</v>
      </c>
      <c r="H307">
        <f>IF(ISBLANK(E307), "", COUNTIFS(Validation!$C$17:$C$31, E307))</f>
        <v>1</v>
      </c>
      <c r="I307">
        <f t="shared" si="8"/>
        <v>1</v>
      </c>
      <c r="J307">
        <f t="shared" si="9"/>
        <v>1</v>
      </c>
    </row>
    <row r="308" spans="1:10" x14ac:dyDescent="0.25">
      <c r="A308" t="s">
        <v>22</v>
      </c>
      <c r="B308">
        <v>11077</v>
      </c>
      <c r="C308">
        <v>1077</v>
      </c>
      <c r="D308">
        <v>1840</v>
      </c>
      <c r="E308" t="s">
        <v>8</v>
      </c>
      <c r="F308" s="1">
        <v>42219</v>
      </c>
      <c r="G308" s="2">
        <v>-22709.74</v>
      </c>
      <c r="H308">
        <f>IF(ISBLANK(E308), "", COUNTIFS(Validation!$C$17:$C$31, E308))</f>
        <v>1</v>
      </c>
      <c r="I308">
        <f t="shared" si="8"/>
        <v>1</v>
      </c>
      <c r="J308">
        <f t="shared" si="9"/>
        <v>1</v>
      </c>
    </row>
    <row r="309" spans="1:10" x14ac:dyDescent="0.25">
      <c r="A309" t="s">
        <v>22</v>
      </c>
      <c r="B309">
        <v>11078</v>
      </c>
      <c r="C309">
        <v>1078</v>
      </c>
      <c r="D309">
        <v>1842</v>
      </c>
      <c r="E309" t="s">
        <v>17</v>
      </c>
      <c r="F309" s="1">
        <v>42229</v>
      </c>
      <c r="G309" s="2">
        <v>-8632.26</v>
      </c>
      <c r="H309">
        <f>IF(ISBLANK(E309), "", COUNTIFS(Validation!$C$17:$C$31, E309))</f>
        <v>1</v>
      </c>
      <c r="I309">
        <f t="shared" si="8"/>
        <v>1</v>
      </c>
      <c r="J309">
        <f t="shared" si="9"/>
        <v>1</v>
      </c>
    </row>
    <row r="310" spans="1:10" x14ac:dyDescent="0.25">
      <c r="A310" t="s">
        <v>22</v>
      </c>
      <c r="B310">
        <v>11079</v>
      </c>
      <c r="C310">
        <v>1079</v>
      </c>
      <c r="D310">
        <v>1843</v>
      </c>
      <c r="E310" t="s">
        <v>5</v>
      </c>
      <c r="F310" s="1">
        <v>42233</v>
      </c>
      <c r="G310" s="2">
        <v>-11688.63</v>
      </c>
      <c r="H310">
        <f>IF(ISBLANK(E310), "", COUNTIFS(Validation!$C$17:$C$31, E310))</f>
        <v>1</v>
      </c>
      <c r="I310">
        <f t="shared" si="8"/>
        <v>1</v>
      </c>
      <c r="J310">
        <f t="shared" si="9"/>
        <v>1</v>
      </c>
    </row>
    <row r="311" spans="1:10" x14ac:dyDescent="0.25">
      <c r="A311" t="s">
        <v>22</v>
      </c>
      <c r="B311">
        <v>11080</v>
      </c>
      <c r="C311">
        <v>1080</v>
      </c>
      <c r="D311">
        <v>1861</v>
      </c>
      <c r="E311" t="s">
        <v>15</v>
      </c>
      <c r="F311" s="1">
        <v>42254</v>
      </c>
      <c r="G311" s="2">
        <v>-8147.34</v>
      </c>
      <c r="H311">
        <f>IF(ISBLANK(E311), "", COUNTIFS(Validation!$C$17:$C$31, E311))</f>
        <v>1</v>
      </c>
      <c r="I311">
        <f t="shared" si="8"/>
        <v>1</v>
      </c>
      <c r="J311">
        <f t="shared" si="9"/>
        <v>1</v>
      </c>
    </row>
    <row r="312" spans="1:10" x14ac:dyDescent="0.25">
      <c r="A312" t="s">
        <v>22</v>
      </c>
      <c r="B312">
        <v>11081</v>
      </c>
      <c r="C312">
        <v>1081</v>
      </c>
      <c r="D312">
        <v>1843</v>
      </c>
      <c r="E312" t="s">
        <v>5</v>
      </c>
      <c r="F312" s="1">
        <v>42262</v>
      </c>
      <c r="G312" s="2">
        <v>-11805.61</v>
      </c>
      <c r="H312">
        <f>IF(ISBLANK(E312), "", COUNTIFS(Validation!$C$17:$C$31, E312))</f>
        <v>1</v>
      </c>
      <c r="I312">
        <f t="shared" si="8"/>
        <v>1</v>
      </c>
      <c r="J312">
        <f t="shared" si="9"/>
        <v>1</v>
      </c>
    </row>
    <row r="313" spans="1:10" x14ac:dyDescent="0.25">
      <c r="A313" t="s">
        <v>22</v>
      </c>
      <c r="B313">
        <v>11082</v>
      </c>
      <c r="C313">
        <v>1082</v>
      </c>
      <c r="D313">
        <v>1836</v>
      </c>
      <c r="E313" t="s">
        <v>9</v>
      </c>
      <c r="F313" s="1">
        <v>42247</v>
      </c>
      <c r="G313" s="2">
        <v>-19709.89</v>
      </c>
      <c r="H313">
        <f>IF(ISBLANK(E313), "", COUNTIFS(Validation!$C$17:$C$31, E313))</f>
        <v>1</v>
      </c>
      <c r="I313">
        <f t="shared" si="8"/>
        <v>1</v>
      </c>
      <c r="J313">
        <f t="shared" si="9"/>
        <v>1</v>
      </c>
    </row>
    <row r="314" spans="1:10" x14ac:dyDescent="0.25">
      <c r="A314" t="s">
        <v>22</v>
      </c>
      <c r="B314">
        <v>11083</v>
      </c>
      <c r="C314">
        <v>1083</v>
      </c>
      <c r="D314">
        <v>1862</v>
      </c>
      <c r="E314" t="s">
        <v>14</v>
      </c>
      <c r="F314" s="1">
        <v>42242</v>
      </c>
      <c r="G314" s="2">
        <v>-9731.16</v>
      </c>
      <c r="H314">
        <f>IF(ISBLANK(E314), "", COUNTIFS(Validation!$C$17:$C$31, E314))</f>
        <v>1</v>
      </c>
      <c r="I314">
        <f t="shared" si="8"/>
        <v>1</v>
      </c>
      <c r="J314">
        <f t="shared" si="9"/>
        <v>1</v>
      </c>
    </row>
    <row r="315" spans="1:10" x14ac:dyDescent="0.25">
      <c r="A315" t="s">
        <v>22</v>
      </c>
      <c r="B315">
        <v>11084</v>
      </c>
      <c r="C315">
        <v>1084</v>
      </c>
      <c r="D315">
        <v>1167</v>
      </c>
      <c r="E315" t="s">
        <v>1</v>
      </c>
      <c r="F315" s="1">
        <v>42268</v>
      </c>
      <c r="G315" s="2">
        <v>-22114.82</v>
      </c>
      <c r="H315">
        <f>IF(ISBLANK(E315), "", COUNTIFS(Validation!$C$17:$C$31, E315))</f>
        <v>1</v>
      </c>
      <c r="I315">
        <f t="shared" si="8"/>
        <v>1</v>
      </c>
      <c r="J315">
        <f t="shared" si="9"/>
        <v>1</v>
      </c>
    </row>
    <row r="316" spans="1:10" x14ac:dyDescent="0.25">
      <c r="A316" t="s">
        <v>22</v>
      </c>
      <c r="B316">
        <v>11085</v>
      </c>
      <c r="C316">
        <v>1085</v>
      </c>
      <c r="D316">
        <v>1836</v>
      </c>
      <c r="E316" t="s">
        <v>9</v>
      </c>
      <c r="F316" s="1">
        <v>42258</v>
      </c>
      <c r="G316" s="2">
        <v>-23674.76</v>
      </c>
      <c r="H316">
        <f>IF(ISBLANK(E316), "", COUNTIFS(Validation!$C$17:$C$31, E316))</f>
        <v>1</v>
      </c>
      <c r="I316">
        <f t="shared" si="8"/>
        <v>1</v>
      </c>
      <c r="J316">
        <f t="shared" si="9"/>
        <v>1</v>
      </c>
    </row>
    <row r="317" spans="1:10" x14ac:dyDescent="0.25">
      <c r="A317" t="s">
        <v>22</v>
      </c>
      <c r="B317">
        <v>11086</v>
      </c>
      <c r="C317">
        <v>1086</v>
      </c>
      <c r="D317">
        <v>1814</v>
      </c>
      <c r="E317" t="s">
        <v>3</v>
      </c>
      <c r="F317" s="1">
        <v>42256</v>
      </c>
      <c r="G317" s="2">
        <v>-12327.94</v>
      </c>
      <c r="H317">
        <f>IF(ISBLANK(E317), "", COUNTIFS(Validation!$C$17:$C$31, E317))</f>
        <v>1</v>
      </c>
      <c r="I317">
        <f t="shared" si="8"/>
        <v>1</v>
      </c>
      <c r="J317">
        <f t="shared" si="9"/>
        <v>1</v>
      </c>
    </row>
    <row r="318" spans="1:10" x14ac:dyDescent="0.25">
      <c r="A318" t="s">
        <v>22</v>
      </c>
      <c r="B318">
        <v>11087</v>
      </c>
      <c r="C318">
        <v>1087</v>
      </c>
      <c r="D318">
        <v>1840</v>
      </c>
      <c r="E318" t="s">
        <v>8</v>
      </c>
      <c r="F318" s="1">
        <v>42260</v>
      </c>
      <c r="G318" s="2">
        <v>-26463.75</v>
      </c>
      <c r="H318">
        <f>IF(ISBLANK(E318), "", COUNTIFS(Validation!$C$17:$C$31, E318))</f>
        <v>1</v>
      </c>
      <c r="I318">
        <f t="shared" si="8"/>
        <v>1</v>
      </c>
      <c r="J318">
        <f t="shared" si="9"/>
        <v>1</v>
      </c>
    </row>
    <row r="319" spans="1:10" x14ac:dyDescent="0.25">
      <c r="A319" t="s">
        <v>22</v>
      </c>
      <c r="B319">
        <v>11088</v>
      </c>
      <c r="C319">
        <v>1088</v>
      </c>
      <c r="D319">
        <v>1841</v>
      </c>
      <c r="E319" t="s">
        <v>11</v>
      </c>
      <c r="F319" s="1">
        <v>42230</v>
      </c>
      <c r="G319" s="2">
        <v>-4283.4399999999996</v>
      </c>
      <c r="H319">
        <f>IF(ISBLANK(E319), "", COUNTIFS(Validation!$C$17:$C$31, E319))</f>
        <v>1</v>
      </c>
      <c r="I319">
        <f t="shared" si="8"/>
        <v>1</v>
      </c>
      <c r="J319">
        <f t="shared" si="9"/>
        <v>1</v>
      </c>
    </row>
    <row r="320" spans="1:10" x14ac:dyDescent="0.25">
      <c r="A320" t="s">
        <v>22</v>
      </c>
      <c r="B320">
        <v>11089</v>
      </c>
      <c r="C320">
        <v>1089</v>
      </c>
      <c r="D320">
        <v>1843</v>
      </c>
      <c r="E320" t="s">
        <v>5</v>
      </c>
      <c r="F320" s="1">
        <v>42237</v>
      </c>
      <c r="G320" s="2">
        <v>-13625.81</v>
      </c>
      <c r="H320">
        <f>IF(ISBLANK(E320), "", COUNTIFS(Validation!$C$17:$C$31, E320))</f>
        <v>1</v>
      </c>
      <c r="I320">
        <f t="shared" si="8"/>
        <v>1</v>
      </c>
      <c r="J320">
        <f t="shared" si="9"/>
        <v>1</v>
      </c>
    </row>
    <row r="321" spans="1:10" x14ac:dyDescent="0.25">
      <c r="A321" t="s">
        <v>22</v>
      </c>
      <c r="B321">
        <v>11090</v>
      </c>
      <c r="C321">
        <v>1090</v>
      </c>
      <c r="D321">
        <v>1842</v>
      </c>
      <c r="E321" t="s">
        <v>17</v>
      </c>
      <c r="F321" s="1">
        <v>42244</v>
      </c>
      <c r="G321" s="2">
        <v>-10051.11</v>
      </c>
      <c r="H321">
        <f>IF(ISBLANK(E321), "", COUNTIFS(Validation!$C$17:$C$31, E321))</f>
        <v>1</v>
      </c>
      <c r="I321">
        <f t="shared" si="8"/>
        <v>1</v>
      </c>
      <c r="J321">
        <f t="shared" si="9"/>
        <v>1</v>
      </c>
    </row>
    <row r="322" spans="1:10" x14ac:dyDescent="0.25">
      <c r="A322" t="s">
        <v>22</v>
      </c>
      <c r="B322">
        <v>11091</v>
      </c>
      <c r="C322">
        <v>1091</v>
      </c>
      <c r="D322">
        <v>1864</v>
      </c>
      <c r="E322" t="s">
        <v>12</v>
      </c>
      <c r="F322" s="1">
        <v>42237</v>
      </c>
      <c r="G322" s="2">
        <v>-16594.740000000002</v>
      </c>
      <c r="H322">
        <f>IF(ISBLANK(E322), "", COUNTIFS(Validation!$C$17:$C$31, E322))</f>
        <v>1</v>
      </c>
      <c r="I322">
        <f t="shared" ref="I322:I385" si="10">IF(ISBLANK(B322), "", COUNTIF(B:B, B322))</f>
        <v>1</v>
      </c>
      <c r="J322">
        <f t="shared" si="9"/>
        <v>1</v>
      </c>
    </row>
    <row r="323" spans="1:10" x14ac:dyDescent="0.25">
      <c r="A323" t="s">
        <v>22</v>
      </c>
      <c r="B323">
        <v>11092</v>
      </c>
      <c r="C323">
        <v>1092</v>
      </c>
      <c r="D323">
        <v>1863</v>
      </c>
      <c r="E323" t="s">
        <v>13</v>
      </c>
      <c r="F323" s="1">
        <v>42244</v>
      </c>
      <c r="G323" s="2">
        <v>-8902.7199999999993</v>
      </c>
      <c r="H323">
        <f>IF(ISBLANK(E323), "", COUNTIFS(Validation!$C$17:$C$31, E323))</f>
        <v>1</v>
      </c>
      <c r="I323">
        <f t="shared" si="10"/>
        <v>1</v>
      </c>
      <c r="J323">
        <f t="shared" ref="J323:J386" si="11">IF($C323="","",COUNTIF(B:B,$C323))</f>
        <v>1</v>
      </c>
    </row>
    <row r="324" spans="1:10" x14ac:dyDescent="0.25">
      <c r="A324" t="s">
        <v>22</v>
      </c>
      <c r="B324">
        <v>11093</v>
      </c>
      <c r="C324">
        <v>1093</v>
      </c>
      <c r="D324">
        <v>1168</v>
      </c>
      <c r="E324" t="s">
        <v>2</v>
      </c>
      <c r="F324" s="1">
        <v>42256</v>
      </c>
      <c r="G324" s="2">
        <v>-7527.8</v>
      </c>
      <c r="H324">
        <f>IF(ISBLANK(E324), "", COUNTIFS(Validation!$C$17:$C$31, E324))</f>
        <v>1</v>
      </c>
      <c r="I324">
        <f t="shared" si="10"/>
        <v>1</v>
      </c>
      <c r="J324">
        <f t="shared" si="11"/>
        <v>1</v>
      </c>
    </row>
    <row r="325" spans="1:10" x14ac:dyDescent="0.25">
      <c r="A325" t="s">
        <v>22</v>
      </c>
      <c r="B325">
        <v>11094</v>
      </c>
      <c r="C325">
        <v>1094</v>
      </c>
      <c r="D325">
        <v>1862</v>
      </c>
      <c r="E325" t="s">
        <v>14</v>
      </c>
      <c r="F325" s="1">
        <v>42248</v>
      </c>
      <c r="G325" s="2">
        <v>-9537.44</v>
      </c>
      <c r="H325">
        <f>IF(ISBLANK(E325), "", COUNTIFS(Validation!$C$17:$C$31, E325))</f>
        <v>1</v>
      </c>
      <c r="I325">
        <f t="shared" si="10"/>
        <v>1</v>
      </c>
      <c r="J325">
        <f t="shared" si="11"/>
        <v>1</v>
      </c>
    </row>
    <row r="326" spans="1:10" x14ac:dyDescent="0.25">
      <c r="A326" t="s">
        <v>22</v>
      </c>
      <c r="B326">
        <v>11095</v>
      </c>
      <c r="C326">
        <v>1095</v>
      </c>
      <c r="D326">
        <v>1837</v>
      </c>
      <c r="E326" t="s">
        <v>10</v>
      </c>
      <c r="F326" s="1">
        <v>42262</v>
      </c>
      <c r="G326" s="2">
        <v>-13744.34</v>
      </c>
      <c r="H326">
        <f>IF(ISBLANK(E326), "", COUNTIFS(Validation!$C$17:$C$31, E326))</f>
        <v>1</v>
      </c>
      <c r="I326">
        <f t="shared" si="10"/>
        <v>1</v>
      </c>
      <c r="J326">
        <f t="shared" si="11"/>
        <v>1</v>
      </c>
    </row>
    <row r="327" spans="1:10" x14ac:dyDescent="0.25">
      <c r="A327" t="s">
        <v>22</v>
      </c>
      <c r="B327">
        <v>11096</v>
      </c>
      <c r="C327">
        <v>1096</v>
      </c>
      <c r="D327">
        <v>1840</v>
      </c>
      <c r="E327" t="s">
        <v>8</v>
      </c>
      <c r="F327" s="1">
        <v>42272</v>
      </c>
      <c r="G327" s="2">
        <v>-22709.74</v>
      </c>
      <c r="H327">
        <f>IF(ISBLANK(E327), "", COUNTIFS(Validation!$C$17:$C$31, E327))</f>
        <v>1</v>
      </c>
      <c r="I327">
        <f t="shared" si="10"/>
        <v>1</v>
      </c>
      <c r="J327">
        <f t="shared" si="11"/>
        <v>1</v>
      </c>
    </row>
    <row r="328" spans="1:10" x14ac:dyDescent="0.25">
      <c r="A328" t="s">
        <v>22</v>
      </c>
      <c r="B328">
        <v>11097</v>
      </c>
      <c r="C328">
        <v>1097</v>
      </c>
      <c r="D328">
        <v>1863</v>
      </c>
      <c r="E328" t="s">
        <v>13</v>
      </c>
      <c r="F328" s="1">
        <v>42263</v>
      </c>
      <c r="G328" s="2">
        <v>-9105.39</v>
      </c>
      <c r="H328">
        <f>IF(ISBLANK(E328), "", COUNTIFS(Validation!$C$17:$C$31, E328))</f>
        <v>1</v>
      </c>
      <c r="I328">
        <f t="shared" si="10"/>
        <v>1</v>
      </c>
      <c r="J328">
        <f t="shared" si="11"/>
        <v>1</v>
      </c>
    </row>
    <row r="329" spans="1:10" x14ac:dyDescent="0.25">
      <c r="A329" t="s">
        <v>22</v>
      </c>
      <c r="B329">
        <v>11098</v>
      </c>
      <c r="C329">
        <v>1098</v>
      </c>
      <c r="D329">
        <v>1864</v>
      </c>
      <c r="E329" t="s">
        <v>12</v>
      </c>
      <c r="F329" s="1">
        <v>42285</v>
      </c>
      <c r="G329" s="2">
        <v>-16932.509999999998</v>
      </c>
      <c r="H329">
        <f>IF(ISBLANK(E329), "", COUNTIFS(Validation!$C$17:$C$31, E329))</f>
        <v>1</v>
      </c>
      <c r="I329">
        <f t="shared" si="10"/>
        <v>1</v>
      </c>
      <c r="J329">
        <f t="shared" si="11"/>
        <v>1</v>
      </c>
    </row>
    <row r="330" spans="1:10" x14ac:dyDescent="0.25">
      <c r="A330" t="s">
        <v>22</v>
      </c>
      <c r="B330">
        <v>11099</v>
      </c>
      <c r="C330">
        <v>1099</v>
      </c>
      <c r="D330">
        <v>1842</v>
      </c>
      <c r="E330" t="s">
        <v>17</v>
      </c>
      <c r="F330" s="1">
        <v>42278</v>
      </c>
      <c r="G330" s="2">
        <v>-8632.26</v>
      </c>
      <c r="H330">
        <f>IF(ISBLANK(E330), "", COUNTIFS(Validation!$C$17:$C$31, E330))</f>
        <v>1</v>
      </c>
      <c r="I330">
        <f t="shared" si="10"/>
        <v>1</v>
      </c>
      <c r="J330">
        <f t="shared" si="11"/>
        <v>1</v>
      </c>
    </row>
    <row r="331" spans="1:10" x14ac:dyDescent="0.25">
      <c r="A331" t="s">
        <v>22</v>
      </c>
      <c r="B331">
        <v>11100</v>
      </c>
      <c r="C331">
        <v>1100</v>
      </c>
      <c r="D331">
        <v>1843</v>
      </c>
      <c r="E331" t="s">
        <v>5</v>
      </c>
      <c r="F331" s="1">
        <v>42254</v>
      </c>
      <c r="G331" s="2">
        <v>-11688.63</v>
      </c>
      <c r="H331">
        <f>IF(ISBLANK(E331), "", COUNTIFS(Validation!$C$17:$C$31, E331))</f>
        <v>1</v>
      </c>
      <c r="I331">
        <f t="shared" si="10"/>
        <v>1</v>
      </c>
      <c r="J331">
        <f t="shared" si="11"/>
        <v>1</v>
      </c>
    </row>
    <row r="332" spans="1:10" x14ac:dyDescent="0.25">
      <c r="A332" t="s">
        <v>22</v>
      </c>
      <c r="B332">
        <v>11101</v>
      </c>
      <c r="C332">
        <v>1101</v>
      </c>
      <c r="D332">
        <v>1168</v>
      </c>
      <c r="E332" t="s">
        <v>2</v>
      </c>
      <c r="F332" s="1">
        <v>42258</v>
      </c>
      <c r="G332" s="2">
        <v>-25976.16</v>
      </c>
      <c r="H332">
        <f>IF(ISBLANK(E332), "", COUNTIFS(Validation!$C$17:$C$31, E332))</f>
        <v>1</v>
      </c>
      <c r="I332">
        <f t="shared" si="10"/>
        <v>1</v>
      </c>
      <c r="J332">
        <f t="shared" si="11"/>
        <v>1</v>
      </c>
    </row>
    <row r="333" spans="1:10" x14ac:dyDescent="0.25">
      <c r="A333" t="s">
        <v>22</v>
      </c>
      <c r="B333">
        <v>11102</v>
      </c>
      <c r="C333">
        <v>1102</v>
      </c>
      <c r="D333">
        <v>1842</v>
      </c>
      <c r="E333" t="s">
        <v>17</v>
      </c>
      <c r="F333" s="1">
        <v>42251</v>
      </c>
      <c r="G333" s="2">
        <v>-8212.9599999999991</v>
      </c>
      <c r="H333">
        <f>IF(ISBLANK(E333), "", COUNTIFS(Validation!$C$17:$C$31, E333))</f>
        <v>1</v>
      </c>
      <c r="I333">
        <f t="shared" si="10"/>
        <v>1</v>
      </c>
      <c r="J333">
        <f t="shared" si="11"/>
        <v>1</v>
      </c>
    </row>
    <row r="334" spans="1:10" x14ac:dyDescent="0.25">
      <c r="A334" t="s">
        <v>22</v>
      </c>
      <c r="B334">
        <v>11103</v>
      </c>
      <c r="C334">
        <v>1103</v>
      </c>
      <c r="D334">
        <v>1839</v>
      </c>
      <c r="E334" t="s">
        <v>7</v>
      </c>
      <c r="F334" s="1">
        <v>42255</v>
      </c>
      <c r="G334" s="2">
        <v>-49452.37</v>
      </c>
      <c r="H334">
        <f>IF(ISBLANK(E334), "", COUNTIFS(Validation!$C$17:$C$31, E334))</f>
        <v>1</v>
      </c>
      <c r="I334">
        <f t="shared" si="10"/>
        <v>1</v>
      </c>
      <c r="J334">
        <f t="shared" si="11"/>
        <v>1</v>
      </c>
    </row>
    <row r="335" spans="1:10" x14ac:dyDescent="0.25">
      <c r="A335" t="s">
        <v>22</v>
      </c>
      <c r="B335">
        <v>11104</v>
      </c>
      <c r="C335">
        <v>1104</v>
      </c>
      <c r="D335">
        <v>1842</v>
      </c>
      <c r="E335" t="s">
        <v>17</v>
      </c>
      <c r="F335" s="1">
        <v>42241</v>
      </c>
      <c r="G335" s="2">
        <v>-23758.22</v>
      </c>
      <c r="H335">
        <f>IF(ISBLANK(E335), "", COUNTIFS(Validation!$C$17:$C$31, E335))</f>
        <v>1</v>
      </c>
      <c r="I335">
        <f t="shared" si="10"/>
        <v>1</v>
      </c>
      <c r="J335">
        <f t="shared" si="11"/>
        <v>1</v>
      </c>
    </row>
    <row r="336" spans="1:10" x14ac:dyDescent="0.25">
      <c r="A336" t="s">
        <v>22</v>
      </c>
      <c r="B336">
        <v>11105</v>
      </c>
      <c r="C336">
        <v>1105</v>
      </c>
      <c r="D336">
        <v>1814</v>
      </c>
      <c r="E336" t="s">
        <v>3</v>
      </c>
      <c r="F336" s="1">
        <v>42255</v>
      </c>
      <c r="G336" s="2">
        <v>-12687.02</v>
      </c>
      <c r="H336">
        <f>IF(ISBLANK(E336), "", COUNTIFS(Validation!$C$17:$C$31, E336))</f>
        <v>1</v>
      </c>
      <c r="I336">
        <f t="shared" si="10"/>
        <v>1</v>
      </c>
      <c r="J336">
        <f t="shared" si="11"/>
        <v>1</v>
      </c>
    </row>
    <row r="337" spans="1:10" x14ac:dyDescent="0.25">
      <c r="A337" t="s">
        <v>22</v>
      </c>
      <c r="B337">
        <v>11106</v>
      </c>
      <c r="C337">
        <v>1106</v>
      </c>
      <c r="D337">
        <v>1862</v>
      </c>
      <c r="E337" t="s">
        <v>14</v>
      </c>
      <c r="F337" s="1">
        <v>42293</v>
      </c>
      <c r="G337" s="2">
        <v>-12421.74</v>
      </c>
      <c r="H337">
        <f>IF(ISBLANK(E337), "", COUNTIFS(Validation!$C$17:$C$31, E337))</f>
        <v>1</v>
      </c>
      <c r="I337">
        <f t="shared" si="10"/>
        <v>1</v>
      </c>
      <c r="J337">
        <f t="shared" si="11"/>
        <v>1</v>
      </c>
    </row>
    <row r="338" spans="1:10" x14ac:dyDescent="0.25">
      <c r="A338" t="s">
        <v>22</v>
      </c>
      <c r="B338">
        <v>11107</v>
      </c>
      <c r="C338">
        <v>1107</v>
      </c>
      <c r="D338">
        <v>1863</v>
      </c>
      <c r="E338" t="s">
        <v>13</v>
      </c>
      <c r="F338" s="1">
        <v>42275</v>
      </c>
      <c r="G338" s="2">
        <v>-9895.25</v>
      </c>
      <c r="H338">
        <f>IF(ISBLANK(E338), "", COUNTIFS(Validation!$C$17:$C$31, E338))</f>
        <v>1</v>
      </c>
      <c r="I338">
        <f t="shared" si="10"/>
        <v>1</v>
      </c>
      <c r="J338">
        <f t="shared" si="11"/>
        <v>1</v>
      </c>
    </row>
    <row r="339" spans="1:10" x14ac:dyDescent="0.25">
      <c r="A339" t="s">
        <v>22</v>
      </c>
      <c r="B339">
        <v>11108</v>
      </c>
      <c r="C339">
        <v>1108</v>
      </c>
      <c r="D339">
        <v>1864</v>
      </c>
      <c r="E339" t="s">
        <v>12</v>
      </c>
      <c r="F339" s="1">
        <v>42247</v>
      </c>
      <c r="G339" s="2">
        <v>-18357.25</v>
      </c>
      <c r="H339">
        <f>IF(ISBLANK(E339), "", COUNTIFS(Validation!$C$17:$C$31, E339))</f>
        <v>1</v>
      </c>
      <c r="I339">
        <f t="shared" si="10"/>
        <v>1</v>
      </c>
      <c r="J339">
        <f t="shared" si="11"/>
        <v>1</v>
      </c>
    </row>
    <row r="340" spans="1:10" x14ac:dyDescent="0.25">
      <c r="A340" t="s">
        <v>22</v>
      </c>
      <c r="B340">
        <v>11109</v>
      </c>
      <c r="C340">
        <v>1109</v>
      </c>
      <c r="D340">
        <v>1843</v>
      </c>
      <c r="E340" t="s">
        <v>5</v>
      </c>
      <c r="F340" s="1">
        <v>42276</v>
      </c>
      <c r="G340" s="2">
        <v>-13328.83</v>
      </c>
      <c r="H340">
        <f>IF(ISBLANK(E340), "", COUNTIFS(Validation!$C$17:$C$31, E340))</f>
        <v>1</v>
      </c>
      <c r="I340">
        <f t="shared" si="10"/>
        <v>1</v>
      </c>
      <c r="J340">
        <f t="shared" si="11"/>
        <v>1</v>
      </c>
    </row>
    <row r="341" spans="1:10" x14ac:dyDescent="0.25">
      <c r="A341" t="s">
        <v>22</v>
      </c>
      <c r="B341">
        <v>11110</v>
      </c>
      <c r="C341">
        <v>1110</v>
      </c>
      <c r="D341">
        <v>1814</v>
      </c>
      <c r="E341" t="s">
        <v>3</v>
      </c>
      <c r="F341" s="1">
        <v>42285</v>
      </c>
      <c r="G341" s="2">
        <v>-13231.73</v>
      </c>
      <c r="H341">
        <f>IF(ISBLANK(E341), "", COUNTIFS(Validation!$C$17:$C$31, E341))</f>
        <v>1</v>
      </c>
      <c r="I341">
        <f t="shared" si="10"/>
        <v>1</v>
      </c>
      <c r="J341">
        <f t="shared" si="11"/>
        <v>1</v>
      </c>
    </row>
    <row r="342" spans="1:10" x14ac:dyDescent="0.25">
      <c r="A342" t="s">
        <v>22</v>
      </c>
      <c r="B342">
        <v>11111</v>
      </c>
      <c r="C342">
        <v>1111</v>
      </c>
      <c r="D342">
        <v>1842</v>
      </c>
      <c r="E342" t="s">
        <v>17</v>
      </c>
      <c r="F342" s="1">
        <v>42293</v>
      </c>
      <c r="G342" s="2">
        <v>-9608.5400000000009</v>
      </c>
      <c r="H342">
        <f>IF(ISBLANK(E342), "", COUNTIFS(Validation!$C$17:$C$31, E342))</f>
        <v>1</v>
      </c>
      <c r="I342">
        <f t="shared" si="10"/>
        <v>1</v>
      </c>
      <c r="J342">
        <f t="shared" si="11"/>
        <v>1</v>
      </c>
    </row>
    <row r="343" spans="1:10" x14ac:dyDescent="0.25">
      <c r="A343" t="s">
        <v>22</v>
      </c>
      <c r="B343">
        <v>11112</v>
      </c>
      <c r="C343">
        <v>1112</v>
      </c>
      <c r="D343">
        <v>1167</v>
      </c>
      <c r="E343" t="s">
        <v>1</v>
      </c>
      <c r="F343" s="1">
        <v>42285</v>
      </c>
      <c r="G343" s="2">
        <v>-11152.68</v>
      </c>
      <c r="H343">
        <f>IF(ISBLANK(E343), "", COUNTIFS(Validation!$C$17:$C$31, E343))</f>
        <v>1</v>
      </c>
      <c r="I343">
        <f t="shared" si="10"/>
        <v>1</v>
      </c>
      <c r="J343">
        <f t="shared" si="11"/>
        <v>1</v>
      </c>
    </row>
    <row r="344" spans="1:10" x14ac:dyDescent="0.25">
      <c r="A344" t="s">
        <v>22</v>
      </c>
      <c r="B344">
        <v>11113</v>
      </c>
      <c r="C344">
        <v>1113</v>
      </c>
      <c r="D344">
        <v>1843</v>
      </c>
      <c r="E344" t="s">
        <v>5</v>
      </c>
      <c r="F344" s="1">
        <v>42286</v>
      </c>
      <c r="G344" s="2">
        <v>-8723.65</v>
      </c>
      <c r="H344">
        <f>IF(ISBLANK(E344), "", COUNTIFS(Validation!$C$17:$C$31, E344))</f>
        <v>1</v>
      </c>
      <c r="I344">
        <f t="shared" si="10"/>
        <v>1</v>
      </c>
      <c r="J344">
        <f t="shared" si="11"/>
        <v>1</v>
      </c>
    </row>
    <row r="345" spans="1:10" x14ac:dyDescent="0.25">
      <c r="A345" t="s">
        <v>22</v>
      </c>
      <c r="B345">
        <v>11114</v>
      </c>
      <c r="C345">
        <v>1114</v>
      </c>
      <c r="D345">
        <v>1841</v>
      </c>
      <c r="E345" t="s">
        <v>11</v>
      </c>
      <c r="F345" s="1">
        <v>42315</v>
      </c>
      <c r="G345" s="2">
        <v>-4757.8599999999997</v>
      </c>
      <c r="H345">
        <f>IF(ISBLANK(E345), "", COUNTIFS(Validation!$C$17:$C$31, E345))</f>
        <v>1</v>
      </c>
      <c r="I345">
        <f t="shared" si="10"/>
        <v>1</v>
      </c>
      <c r="J345">
        <f t="shared" si="11"/>
        <v>1</v>
      </c>
    </row>
    <row r="346" spans="1:10" x14ac:dyDescent="0.25">
      <c r="A346" t="s">
        <v>22</v>
      </c>
      <c r="B346">
        <v>11115</v>
      </c>
      <c r="C346">
        <v>1115</v>
      </c>
      <c r="D346">
        <v>1861</v>
      </c>
      <c r="E346" t="s">
        <v>15</v>
      </c>
      <c r="F346" s="1">
        <v>42290</v>
      </c>
      <c r="G346" s="2">
        <v>-10516.6</v>
      </c>
      <c r="H346">
        <f>IF(ISBLANK(E346), "", COUNTIFS(Validation!$C$17:$C$31, E346))</f>
        <v>1</v>
      </c>
      <c r="I346">
        <f t="shared" si="10"/>
        <v>1</v>
      </c>
      <c r="J346">
        <f t="shared" si="11"/>
        <v>1</v>
      </c>
    </row>
    <row r="347" spans="1:10" x14ac:dyDescent="0.25">
      <c r="A347" t="s">
        <v>22</v>
      </c>
      <c r="B347">
        <v>11116</v>
      </c>
      <c r="C347">
        <v>1116</v>
      </c>
      <c r="D347">
        <v>1843</v>
      </c>
      <c r="E347" t="s">
        <v>5</v>
      </c>
      <c r="F347" s="1">
        <v>42279</v>
      </c>
      <c r="G347" s="2">
        <v>-15195.8</v>
      </c>
      <c r="H347">
        <f>IF(ISBLANK(E347), "", COUNTIFS(Validation!$C$17:$C$31, E347))</f>
        <v>1</v>
      </c>
      <c r="I347">
        <f t="shared" si="10"/>
        <v>1</v>
      </c>
      <c r="J347">
        <f t="shared" si="11"/>
        <v>1</v>
      </c>
    </row>
    <row r="348" spans="1:10" x14ac:dyDescent="0.25">
      <c r="A348" t="s">
        <v>22</v>
      </c>
      <c r="B348">
        <v>11117</v>
      </c>
      <c r="C348">
        <v>1117</v>
      </c>
      <c r="D348">
        <v>1836</v>
      </c>
      <c r="E348" t="s">
        <v>9</v>
      </c>
      <c r="F348" s="1">
        <v>42283</v>
      </c>
      <c r="G348" s="2">
        <v>-19040</v>
      </c>
      <c r="H348">
        <f>IF(ISBLANK(E348), "", COUNTIFS(Validation!$C$17:$C$31, E348))</f>
        <v>1</v>
      </c>
      <c r="I348">
        <f t="shared" si="10"/>
        <v>1</v>
      </c>
      <c r="J348">
        <f t="shared" si="11"/>
        <v>1</v>
      </c>
    </row>
    <row r="349" spans="1:10" x14ac:dyDescent="0.25">
      <c r="A349" t="s">
        <v>22</v>
      </c>
      <c r="B349">
        <v>11118</v>
      </c>
      <c r="C349">
        <v>1118</v>
      </c>
      <c r="D349">
        <v>1841</v>
      </c>
      <c r="E349" t="s">
        <v>11</v>
      </c>
      <c r="F349" s="1">
        <v>42315</v>
      </c>
      <c r="G349" s="2">
        <v>-2825.06</v>
      </c>
      <c r="H349">
        <f>IF(ISBLANK(E349), "", COUNTIFS(Validation!$C$17:$C$31, E349))</f>
        <v>1</v>
      </c>
      <c r="I349">
        <f t="shared" si="10"/>
        <v>1</v>
      </c>
      <c r="J349">
        <f t="shared" si="11"/>
        <v>1</v>
      </c>
    </row>
    <row r="350" spans="1:10" x14ac:dyDescent="0.25">
      <c r="A350" t="s">
        <v>22</v>
      </c>
      <c r="B350">
        <v>11119</v>
      </c>
      <c r="C350">
        <v>1119</v>
      </c>
      <c r="D350">
        <v>1842</v>
      </c>
      <c r="E350" t="s">
        <v>17</v>
      </c>
      <c r="F350" s="1">
        <v>42341</v>
      </c>
      <c r="G350" s="2">
        <v>-13513.05</v>
      </c>
      <c r="H350">
        <f>IF(ISBLANK(E350), "", COUNTIFS(Validation!$C$17:$C$31, E350))</f>
        <v>1</v>
      </c>
      <c r="I350">
        <f t="shared" si="10"/>
        <v>1</v>
      </c>
      <c r="J350">
        <f t="shared" si="11"/>
        <v>1</v>
      </c>
    </row>
    <row r="351" spans="1:10" x14ac:dyDescent="0.25">
      <c r="A351" t="s">
        <v>22</v>
      </c>
      <c r="B351">
        <v>11120</v>
      </c>
      <c r="C351">
        <v>1120</v>
      </c>
      <c r="D351">
        <v>1843</v>
      </c>
      <c r="E351" t="s">
        <v>5</v>
      </c>
      <c r="F351" s="1">
        <v>42328</v>
      </c>
      <c r="G351" s="2">
        <v>-6771.1</v>
      </c>
      <c r="H351">
        <f>IF(ISBLANK(E351), "", COUNTIFS(Validation!$C$17:$C$31, E351))</f>
        <v>1</v>
      </c>
      <c r="I351">
        <f t="shared" si="10"/>
        <v>1</v>
      </c>
      <c r="J351">
        <f t="shared" si="11"/>
        <v>1</v>
      </c>
    </row>
    <row r="352" spans="1:10" x14ac:dyDescent="0.25">
      <c r="A352" t="s">
        <v>22</v>
      </c>
      <c r="B352">
        <v>11121</v>
      </c>
      <c r="C352">
        <v>1121</v>
      </c>
      <c r="D352">
        <v>1168</v>
      </c>
      <c r="E352" t="s">
        <v>2</v>
      </c>
      <c r="F352" s="1">
        <v>42282</v>
      </c>
      <c r="G352" s="2">
        <v>-10771.88</v>
      </c>
      <c r="H352">
        <f>IF(ISBLANK(E352), "", COUNTIFS(Validation!$C$17:$C$31, E352))</f>
        <v>1</v>
      </c>
      <c r="I352">
        <f t="shared" si="10"/>
        <v>1</v>
      </c>
      <c r="J352">
        <f t="shared" si="11"/>
        <v>1</v>
      </c>
    </row>
    <row r="353" spans="1:10" x14ac:dyDescent="0.25">
      <c r="A353" t="s">
        <v>22</v>
      </c>
      <c r="B353">
        <v>11122</v>
      </c>
      <c r="C353">
        <v>1122</v>
      </c>
      <c r="D353">
        <v>1838</v>
      </c>
      <c r="E353" t="s">
        <v>16</v>
      </c>
      <c r="F353" s="1">
        <v>42349</v>
      </c>
      <c r="G353" s="2">
        <v>-13231.73</v>
      </c>
      <c r="H353">
        <f>IF(ISBLANK(E353), "", COUNTIFS(Validation!$C$17:$C$31, E353))</f>
        <v>1</v>
      </c>
      <c r="I353">
        <f t="shared" si="10"/>
        <v>1</v>
      </c>
      <c r="J353">
        <f t="shared" si="11"/>
        <v>1</v>
      </c>
    </row>
    <row r="354" spans="1:10" x14ac:dyDescent="0.25">
      <c r="A354" t="s">
        <v>22</v>
      </c>
      <c r="B354">
        <v>11123</v>
      </c>
      <c r="C354">
        <v>1123</v>
      </c>
      <c r="D354">
        <v>1843</v>
      </c>
      <c r="E354" t="s">
        <v>5</v>
      </c>
      <c r="F354" s="1">
        <v>42325</v>
      </c>
      <c r="G354" s="2">
        <v>-9608.5400000000009</v>
      </c>
      <c r="H354">
        <f>IF(ISBLANK(E354), "", COUNTIFS(Validation!$C$17:$C$31, E354))</f>
        <v>1</v>
      </c>
      <c r="I354">
        <f t="shared" si="10"/>
        <v>1</v>
      </c>
      <c r="J354">
        <f t="shared" si="11"/>
        <v>1</v>
      </c>
    </row>
    <row r="355" spans="1:10" x14ac:dyDescent="0.25">
      <c r="A355" t="s">
        <v>22</v>
      </c>
      <c r="B355">
        <v>11124</v>
      </c>
      <c r="C355">
        <v>1124</v>
      </c>
      <c r="D355">
        <v>1836</v>
      </c>
      <c r="E355" t="s">
        <v>9</v>
      </c>
      <c r="F355" s="1">
        <v>42328</v>
      </c>
      <c r="G355" s="2">
        <v>-10771.88</v>
      </c>
      <c r="H355">
        <f>IF(ISBLANK(E355), "", COUNTIFS(Validation!$C$17:$C$31, E355))</f>
        <v>1</v>
      </c>
      <c r="I355">
        <f t="shared" si="10"/>
        <v>1</v>
      </c>
      <c r="J355">
        <f t="shared" si="11"/>
        <v>1</v>
      </c>
    </row>
    <row r="356" spans="1:10" x14ac:dyDescent="0.25">
      <c r="A356" t="s">
        <v>22</v>
      </c>
      <c r="B356">
        <v>11125</v>
      </c>
      <c r="C356">
        <v>1125</v>
      </c>
      <c r="D356">
        <v>1839</v>
      </c>
      <c r="E356" t="s">
        <v>7</v>
      </c>
      <c r="F356" s="1">
        <v>42292</v>
      </c>
      <c r="G356" s="2">
        <v>-13231.73</v>
      </c>
      <c r="H356">
        <f>IF(ISBLANK(E356), "", COUNTIFS(Validation!$C$17:$C$31, E356))</f>
        <v>1</v>
      </c>
      <c r="I356">
        <f t="shared" si="10"/>
        <v>1</v>
      </c>
      <c r="J356">
        <f t="shared" si="11"/>
        <v>1</v>
      </c>
    </row>
    <row r="357" spans="1:10" x14ac:dyDescent="0.25">
      <c r="A357" t="s">
        <v>22</v>
      </c>
      <c r="B357">
        <v>11126</v>
      </c>
      <c r="C357">
        <v>1126</v>
      </c>
      <c r="D357">
        <v>1864</v>
      </c>
      <c r="E357" t="s">
        <v>12</v>
      </c>
      <c r="F357" s="1">
        <v>42324</v>
      </c>
      <c r="G357" s="2">
        <v>-18917.599999999999</v>
      </c>
      <c r="H357">
        <f>IF(ISBLANK(E357), "", COUNTIFS(Validation!$C$17:$C$31, E357))</f>
        <v>1</v>
      </c>
      <c r="I357">
        <f t="shared" si="10"/>
        <v>1</v>
      </c>
      <c r="J357">
        <f t="shared" si="11"/>
        <v>1</v>
      </c>
    </row>
    <row r="358" spans="1:10" x14ac:dyDescent="0.25">
      <c r="A358" t="s">
        <v>22</v>
      </c>
      <c r="B358">
        <v>11127</v>
      </c>
      <c r="C358">
        <v>1127</v>
      </c>
      <c r="D358">
        <v>1862</v>
      </c>
      <c r="E358" t="s">
        <v>14</v>
      </c>
      <c r="F358" s="1">
        <v>42326</v>
      </c>
      <c r="G358" s="2">
        <v>-12798.02</v>
      </c>
      <c r="H358">
        <f>IF(ISBLANK(E358), "", COUNTIFS(Validation!$C$17:$C$31, E358))</f>
        <v>1</v>
      </c>
      <c r="I358">
        <f t="shared" si="10"/>
        <v>1</v>
      </c>
      <c r="J358">
        <f t="shared" si="11"/>
        <v>1</v>
      </c>
    </row>
    <row r="359" spans="1:10" x14ac:dyDescent="0.25">
      <c r="A359" t="s">
        <v>22</v>
      </c>
      <c r="B359">
        <v>11128</v>
      </c>
      <c r="C359">
        <v>1128</v>
      </c>
      <c r="D359">
        <v>1814</v>
      </c>
      <c r="E359" t="s">
        <v>3</v>
      </c>
      <c r="F359" s="1">
        <v>42311</v>
      </c>
      <c r="G359" s="2">
        <v>-14034.27</v>
      </c>
      <c r="H359">
        <f>IF(ISBLANK(E359), "", COUNTIFS(Validation!$C$17:$C$31, E359))</f>
        <v>1</v>
      </c>
      <c r="I359">
        <f t="shared" si="10"/>
        <v>1</v>
      </c>
      <c r="J359">
        <f t="shared" si="11"/>
        <v>1</v>
      </c>
    </row>
    <row r="360" spans="1:10" x14ac:dyDescent="0.25">
      <c r="A360" t="s">
        <v>22</v>
      </c>
      <c r="B360">
        <v>11129</v>
      </c>
      <c r="C360">
        <v>1129</v>
      </c>
      <c r="D360">
        <v>1837</v>
      </c>
      <c r="E360" t="s">
        <v>10</v>
      </c>
      <c r="F360" s="1">
        <v>42339</v>
      </c>
      <c r="G360" s="2">
        <v>-18241.810000000001</v>
      </c>
      <c r="H360">
        <f>IF(ISBLANK(E360), "", COUNTIFS(Validation!$C$17:$C$31, E360))</f>
        <v>1</v>
      </c>
      <c r="I360">
        <f t="shared" si="10"/>
        <v>1</v>
      </c>
      <c r="J360">
        <f t="shared" si="11"/>
        <v>1</v>
      </c>
    </row>
    <row r="361" spans="1:10" x14ac:dyDescent="0.25">
      <c r="A361" t="s">
        <v>22</v>
      </c>
      <c r="B361">
        <v>11130</v>
      </c>
      <c r="C361">
        <v>1130</v>
      </c>
      <c r="D361">
        <v>1861</v>
      </c>
      <c r="E361" t="s">
        <v>15</v>
      </c>
      <c r="F361" s="1">
        <v>42299</v>
      </c>
      <c r="G361" s="2">
        <v>-12419.54</v>
      </c>
      <c r="H361">
        <f>IF(ISBLANK(E361), "", COUNTIFS(Validation!$C$17:$C$31, E361))</f>
        <v>1</v>
      </c>
      <c r="I361">
        <f t="shared" si="10"/>
        <v>1</v>
      </c>
      <c r="J361">
        <f t="shared" si="11"/>
        <v>1</v>
      </c>
    </row>
    <row r="362" spans="1:10" x14ac:dyDescent="0.25">
      <c r="A362" t="s">
        <v>22</v>
      </c>
      <c r="B362">
        <v>11131</v>
      </c>
      <c r="C362">
        <v>1131</v>
      </c>
      <c r="D362">
        <v>1843</v>
      </c>
      <c r="E362" t="s">
        <v>5</v>
      </c>
      <c r="F362" s="1">
        <v>42342</v>
      </c>
      <c r="G362" s="2">
        <v>-17941.919999999998</v>
      </c>
      <c r="H362">
        <f>IF(ISBLANK(E362), "", COUNTIFS(Validation!$C$17:$C$31, E362))</f>
        <v>1</v>
      </c>
      <c r="I362">
        <f t="shared" si="10"/>
        <v>1</v>
      </c>
      <c r="J362">
        <f t="shared" si="11"/>
        <v>1</v>
      </c>
    </row>
    <row r="363" spans="1:10" x14ac:dyDescent="0.25">
      <c r="A363" t="s">
        <v>22</v>
      </c>
      <c r="B363">
        <v>11133</v>
      </c>
      <c r="C363">
        <v>1133</v>
      </c>
      <c r="D363">
        <v>1840</v>
      </c>
      <c r="E363" t="s">
        <v>8</v>
      </c>
      <c r="F363" s="1">
        <v>42335</v>
      </c>
      <c r="G363" s="2">
        <v>-29830.01</v>
      </c>
      <c r="H363">
        <f>IF(ISBLANK(E363), "", COUNTIFS(Validation!$C$17:$C$31, E363))</f>
        <v>1</v>
      </c>
      <c r="I363">
        <f t="shared" si="10"/>
        <v>1</v>
      </c>
      <c r="J363">
        <f t="shared" si="11"/>
        <v>1</v>
      </c>
    </row>
    <row r="364" spans="1:10" x14ac:dyDescent="0.25">
      <c r="A364" t="s">
        <v>22</v>
      </c>
      <c r="B364">
        <v>11134</v>
      </c>
      <c r="C364">
        <v>1134</v>
      </c>
      <c r="D364">
        <v>1843</v>
      </c>
      <c r="E364" t="s">
        <v>5</v>
      </c>
      <c r="F364" s="1">
        <v>42327</v>
      </c>
      <c r="G364" s="2">
        <v>-7155</v>
      </c>
      <c r="H364">
        <f>IF(ISBLANK(E364), "", COUNTIFS(Validation!$C$17:$C$31, E364))</f>
        <v>1</v>
      </c>
      <c r="I364">
        <f t="shared" si="10"/>
        <v>1</v>
      </c>
      <c r="J364">
        <f t="shared" si="11"/>
        <v>1</v>
      </c>
    </row>
    <row r="365" spans="1:10" x14ac:dyDescent="0.25">
      <c r="A365" t="s">
        <v>22</v>
      </c>
      <c r="B365">
        <v>11135</v>
      </c>
      <c r="C365">
        <v>1135</v>
      </c>
      <c r="D365">
        <v>1168</v>
      </c>
      <c r="E365" t="s">
        <v>2</v>
      </c>
      <c r="F365" s="1">
        <v>42366</v>
      </c>
      <c r="G365" s="2">
        <v>-18400.580000000002</v>
      </c>
      <c r="H365">
        <f>IF(ISBLANK(E365), "", COUNTIFS(Validation!$C$17:$C$31, E365))</f>
        <v>1</v>
      </c>
      <c r="I365">
        <f t="shared" si="10"/>
        <v>1</v>
      </c>
      <c r="J365">
        <f t="shared" si="11"/>
        <v>1</v>
      </c>
    </row>
    <row r="366" spans="1:10" x14ac:dyDescent="0.25">
      <c r="A366" t="s">
        <v>22</v>
      </c>
      <c r="B366">
        <v>11136</v>
      </c>
      <c r="C366">
        <v>1136</v>
      </c>
      <c r="D366">
        <v>1841</v>
      </c>
      <c r="E366" t="s">
        <v>11</v>
      </c>
      <c r="F366" s="1">
        <v>42310</v>
      </c>
      <c r="G366" s="2">
        <v>-11184.75</v>
      </c>
      <c r="H366">
        <f>IF(ISBLANK(E366), "", COUNTIFS(Validation!$C$17:$C$31, E366))</f>
        <v>1</v>
      </c>
      <c r="I366">
        <f t="shared" si="10"/>
        <v>1</v>
      </c>
      <c r="J366">
        <f t="shared" si="11"/>
        <v>1</v>
      </c>
    </row>
    <row r="367" spans="1:10" x14ac:dyDescent="0.25">
      <c r="A367" t="s">
        <v>22</v>
      </c>
      <c r="B367">
        <v>11137</v>
      </c>
      <c r="C367">
        <v>1137</v>
      </c>
      <c r="D367">
        <v>1862</v>
      </c>
      <c r="E367" t="s">
        <v>14</v>
      </c>
      <c r="F367" s="1">
        <v>42345</v>
      </c>
      <c r="G367" s="2">
        <v>-14955.44</v>
      </c>
      <c r="H367">
        <f>IF(ISBLANK(E367), "", COUNTIFS(Validation!$C$17:$C$31, E367))</f>
        <v>1</v>
      </c>
      <c r="I367">
        <f t="shared" si="10"/>
        <v>1</v>
      </c>
      <c r="J367">
        <f t="shared" si="11"/>
        <v>1</v>
      </c>
    </row>
    <row r="368" spans="1:10" x14ac:dyDescent="0.25">
      <c r="A368" t="s">
        <v>22</v>
      </c>
      <c r="B368">
        <v>11138</v>
      </c>
      <c r="C368">
        <v>1138</v>
      </c>
      <c r="D368">
        <v>1838</v>
      </c>
      <c r="E368" t="s">
        <v>16</v>
      </c>
      <c r="F368" s="1">
        <v>42303</v>
      </c>
      <c r="G368" s="2">
        <v>-1674</v>
      </c>
      <c r="H368">
        <f>IF(ISBLANK(E368), "", COUNTIFS(Validation!$C$17:$C$31, E368))</f>
        <v>1</v>
      </c>
      <c r="I368">
        <f t="shared" si="10"/>
        <v>1</v>
      </c>
      <c r="J368">
        <f t="shared" si="11"/>
        <v>1</v>
      </c>
    </row>
    <row r="369" spans="1:10" x14ac:dyDescent="0.25">
      <c r="A369" t="s">
        <v>22</v>
      </c>
      <c r="B369">
        <v>11139</v>
      </c>
      <c r="C369">
        <v>1139</v>
      </c>
      <c r="D369">
        <v>1168</v>
      </c>
      <c r="E369" t="s">
        <v>2</v>
      </c>
      <c r="F369" s="1">
        <v>42318</v>
      </c>
      <c r="G369" s="2">
        <v>-18479.099999999999</v>
      </c>
      <c r="H369">
        <f>IF(ISBLANK(E369), "", COUNTIFS(Validation!$C$17:$C$31, E369))</f>
        <v>1</v>
      </c>
      <c r="I369">
        <f t="shared" si="10"/>
        <v>1</v>
      </c>
      <c r="J369">
        <f t="shared" si="11"/>
        <v>1</v>
      </c>
    </row>
    <row r="370" spans="1:10" x14ac:dyDescent="0.25">
      <c r="A370" t="s">
        <v>22</v>
      </c>
      <c r="B370">
        <v>11140</v>
      </c>
      <c r="C370">
        <v>1140</v>
      </c>
      <c r="D370">
        <v>1839</v>
      </c>
      <c r="E370" t="s">
        <v>7</v>
      </c>
      <c r="F370" s="1">
        <v>42349</v>
      </c>
      <c r="G370" s="2">
        <v>-843.75</v>
      </c>
      <c r="H370">
        <f>IF(ISBLANK(E370), "", COUNTIFS(Validation!$C$17:$C$31, E370))</f>
        <v>1</v>
      </c>
      <c r="I370">
        <f t="shared" si="10"/>
        <v>1</v>
      </c>
      <c r="J370">
        <f t="shared" si="11"/>
        <v>1</v>
      </c>
    </row>
    <row r="371" spans="1:10" x14ac:dyDescent="0.25">
      <c r="A371" t="s">
        <v>22</v>
      </c>
      <c r="B371">
        <v>11141</v>
      </c>
      <c r="C371">
        <v>1141</v>
      </c>
      <c r="D371">
        <v>1836</v>
      </c>
      <c r="E371" t="s">
        <v>9</v>
      </c>
      <c r="F371" s="1">
        <v>42360</v>
      </c>
      <c r="G371" s="2">
        <v>-9101.7000000000007</v>
      </c>
      <c r="H371">
        <f>IF(ISBLANK(E371), "", COUNTIFS(Validation!$C$17:$C$31, E371))</f>
        <v>1</v>
      </c>
      <c r="I371">
        <f t="shared" si="10"/>
        <v>1</v>
      </c>
      <c r="J371">
        <f t="shared" si="11"/>
        <v>1</v>
      </c>
    </row>
    <row r="372" spans="1:10" x14ac:dyDescent="0.25">
      <c r="A372" t="s">
        <v>22</v>
      </c>
      <c r="B372">
        <v>11142</v>
      </c>
      <c r="C372">
        <v>1142</v>
      </c>
      <c r="D372">
        <v>1167</v>
      </c>
      <c r="E372" t="s">
        <v>1</v>
      </c>
      <c r="F372" s="1">
        <v>42354</v>
      </c>
      <c r="G372" s="2">
        <v>-15329.93</v>
      </c>
      <c r="H372">
        <f>IF(ISBLANK(E372), "", COUNTIFS(Validation!$C$17:$C$31, E372))</f>
        <v>1</v>
      </c>
      <c r="I372">
        <f t="shared" si="10"/>
        <v>1</v>
      </c>
      <c r="J372">
        <f t="shared" si="11"/>
        <v>1</v>
      </c>
    </row>
    <row r="373" spans="1:10" x14ac:dyDescent="0.25">
      <c r="A373" t="s">
        <v>22</v>
      </c>
      <c r="B373">
        <v>11143</v>
      </c>
      <c r="C373">
        <v>1143</v>
      </c>
      <c r="D373">
        <v>1168</v>
      </c>
      <c r="E373" t="s">
        <v>2</v>
      </c>
      <c r="F373" s="1">
        <v>42366</v>
      </c>
      <c r="G373" s="2">
        <v>-7155</v>
      </c>
      <c r="H373">
        <f>IF(ISBLANK(E373), "", COUNTIFS(Validation!$C$17:$C$31, E373))</f>
        <v>1</v>
      </c>
      <c r="I373">
        <f t="shared" si="10"/>
        <v>1</v>
      </c>
      <c r="J373">
        <f t="shared" si="11"/>
        <v>1</v>
      </c>
    </row>
    <row r="374" spans="1:10" x14ac:dyDescent="0.25">
      <c r="A374" t="s">
        <v>22</v>
      </c>
      <c r="B374">
        <v>11144</v>
      </c>
      <c r="C374">
        <v>1144</v>
      </c>
      <c r="D374">
        <v>1837</v>
      </c>
      <c r="E374" t="s">
        <v>10</v>
      </c>
      <c r="F374" s="1">
        <v>42341</v>
      </c>
      <c r="G374" s="2">
        <v>-12220.2</v>
      </c>
      <c r="H374">
        <f>IF(ISBLANK(E374), "", COUNTIFS(Validation!$C$17:$C$31, E374))</f>
        <v>1</v>
      </c>
      <c r="I374">
        <f t="shared" si="10"/>
        <v>1</v>
      </c>
      <c r="J374">
        <f t="shared" si="11"/>
        <v>1</v>
      </c>
    </row>
    <row r="375" spans="1:10" x14ac:dyDescent="0.25">
      <c r="A375" t="s">
        <v>22</v>
      </c>
      <c r="B375">
        <v>11145</v>
      </c>
      <c r="C375">
        <v>1145</v>
      </c>
      <c r="D375">
        <v>1861</v>
      </c>
      <c r="E375" t="s">
        <v>15</v>
      </c>
      <c r="F375" s="1">
        <v>42369</v>
      </c>
      <c r="G375" s="2">
        <v>-9402.08</v>
      </c>
      <c r="H375">
        <f>IF(ISBLANK(E375), "", COUNTIFS(Validation!$C$17:$C$31, E375))</f>
        <v>1</v>
      </c>
      <c r="I375">
        <f t="shared" si="10"/>
        <v>1</v>
      </c>
      <c r="J375">
        <f t="shared" si="11"/>
        <v>1</v>
      </c>
    </row>
    <row r="376" spans="1:10" x14ac:dyDescent="0.25">
      <c r="A376" t="s">
        <v>22</v>
      </c>
      <c r="B376">
        <v>11146</v>
      </c>
      <c r="C376">
        <v>1146</v>
      </c>
      <c r="D376">
        <v>1814</v>
      </c>
      <c r="E376" t="s">
        <v>3</v>
      </c>
      <c r="F376" s="1">
        <v>42340</v>
      </c>
      <c r="G376" s="2">
        <v>-9175.14</v>
      </c>
      <c r="H376">
        <f>IF(ISBLANK(E376), "", COUNTIFS(Validation!$C$17:$C$31, E376))</f>
        <v>1</v>
      </c>
      <c r="I376">
        <f t="shared" si="10"/>
        <v>1</v>
      </c>
      <c r="J376">
        <f t="shared" si="11"/>
        <v>1</v>
      </c>
    </row>
    <row r="377" spans="1:10" x14ac:dyDescent="0.25">
      <c r="A377" t="s">
        <v>22</v>
      </c>
      <c r="B377">
        <v>11147</v>
      </c>
      <c r="C377">
        <v>1147</v>
      </c>
      <c r="D377">
        <v>1168</v>
      </c>
      <c r="E377" t="s">
        <v>2</v>
      </c>
      <c r="F377" s="1">
        <v>42366</v>
      </c>
      <c r="G377" s="2">
        <v>-9416.25</v>
      </c>
      <c r="H377">
        <f>IF(ISBLANK(E377), "", COUNTIFS(Validation!$C$17:$C$31, E377))</f>
        <v>1</v>
      </c>
      <c r="I377">
        <f t="shared" si="10"/>
        <v>1</v>
      </c>
      <c r="J377">
        <f t="shared" si="11"/>
        <v>1</v>
      </c>
    </row>
    <row r="378" spans="1:10" x14ac:dyDescent="0.25">
      <c r="A378" t="s">
        <v>22</v>
      </c>
      <c r="B378">
        <v>11148</v>
      </c>
      <c r="C378">
        <v>1148</v>
      </c>
      <c r="D378">
        <v>1840</v>
      </c>
      <c r="E378" t="s">
        <v>8</v>
      </c>
      <c r="F378" s="1">
        <v>42327</v>
      </c>
      <c r="G378" s="2">
        <v>-19137.740000000002</v>
      </c>
      <c r="H378">
        <f>IF(ISBLANK(E378), "", COUNTIFS(Validation!$C$17:$C$31, E378))</f>
        <v>1</v>
      </c>
      <c r="I378">
        <f t="shared" si="10"/>
        <v>1</v>
      </c>
      <c r="J378">
        <f t="shared" si="11"/>
        <v>1</v>
      </c>
    </row>
    <row r="379" spans="1:10" x14ac:dyDescent="0.25">
      <c r="A379" t="s">
        <v>22</v>
      </c>
      <c r="B379">
        <v>11149</v>
      </c>
      <c r="C379">
        <v>1149</v>
      </c>
      <c r="D379">
        <v>1168</v>
      </c>
      <c r="E379" t="s">
        <v>2</v>
      </c>
      <c r="F379" s="1">
        <v>42355</v>
      </c>
      <c r="G379" s="2">
        <v>-7681.5</v>
      </c>
      <c r="H379">
        <f>IF(ISBLANK(E379), "", COUNTIFS(Validation!$C$17:$C$31, E379))</f>
        <v>1</v>
      </c>
      <c r="I379">
        <f t="shared" si="10"/>
        <v>1</v>
      </c>
      <c r="J379">
        <f t="shared" si="11"/>
        <v>1</v>
      </c>
    </row>
    <row r="380" spans="1:10" x14ac:dyDescent="0.25">
      <c r="A380" t="s">
        <v>22</v>
      </c>
      <c r="B380">
        <v>11150</v>
      </c>
      <c r="C380">
        <v>1150</v>
      </c>
      <c r="D380">
        <v>1837</v>
      </c>
      <c r="E380" t="s">
        <v>10</v>
      </c>
      <c r="F380" s="1">
        <v>42356</v>
      </c>
      <c r="G380" s="2">
        <v>-14966.69</v>
      </c>
      <c r="H380">
        <f>IF(ISBLANK(E380), "", COUNTIFS(Validation!$C$17:$C$31, E380))</f>
        <v>1</v>
      </c>
      <c r="I380">
        <f t="shared" si="10"/>
        <v>1</v>
      </c>
      <c r="J380">
        <f t="shared" si="11"/>
        <v>1</v>
      </c>
    </row>
    <row r="381" spans="1:10" x14ac:dyDescent="0.25">
      <c r="A381" t="s">
        <v>22</v>
      </c>
      <c r="B381">
        <v>11151</v>
      </c>
      <c r="C381">
        <v>1151</v>
      </c>
      <c r="D381">
        <v>1814</v>
      </c>
      <c r="E381" t="s">
        <v>3</v>
      </c>
      <c r="F381" s="1">
        <v>42342</v>
      </c>
      <c r="G381" s="2">
        <v>-9684.8700000000008</v>
      </c>
      <c r="H381">
        <f>IF(ISBLANK(E381), "", COUNTIFS(Validation!$C$17:$C$31, E381))</f>
        <v>1</v>
      </c>
      <c r="I381">
        <f t="shared" si="10"/>
        <v>1</v>
      </c>
      <c r="J381">
        <f t="shared" si="11"/>
        <v>1</v>
      </c>
    </row>
    <row r="382" spans="1:10" x14ac:dyDescent="0.25">
      <c r="A382" t="s">
        <v>22</v>
      </c>
      <c r="B382">
        <v>11152</v>
      </c>
      <c r="C382">
        <v>1152</v>
      </c>
      <c r="D382">
        <v>1863</v>
      </c>
      <c r="E382" t="s">
        <v>13</v>
      </c>
      <c r="F382" s="1">
        <v>42354</v>
      </c>
      <c r="G382" s="2">
        <v>-13052.49</v>
      </c>
      <c r="H382">
        <f>IF(ISBLANK(E382), "", COUNTIFS(Validation!$C$17:$C$31, E382))</f>
        <v>1</v>
      </c>
      <c r="I382">
        <f t="shared" si="10"/>
        <v>1</v>
      </c>
      <c r="J382">
        <f t="shared" si="11"/>
        <v>1</v>
      </c>
    </row>
    <row r="383" spans="1:10" x14ac:dyDescent="0.25">
      <c r="A383" t="s">
        <v>22</v>
      </c>
      <c r="B383">
        <v>11153</v>
      </c>
      <c r="C383">
        <v>1153</v>
      </c>
      <c r="D383">
        <v>1837</v>
      </c>
      <c r="E383" t="s">
        <v>10</v>
      </c>
      <c r="F383" s="1">
        <v>42359</v>
      </c>
      <c r="G383" s="2">
        <v>-16287.75</v>
      </c>
      <c r="H383">
        <f>IF(ISBLANK(E383), "", COUNTIFS(Validation!$C$17:$C$31, E383))</f>
        <v>1</v>
      </c>
      <c r="I383">
        <f t="shared" si="10"/>
        <v>1</v>
      </c>
      <c r="J383">
        <f t="shared" si="11"/>
        <v>1</v>
      </c>
    </row>
    <row r="384" spans="1:10" x14ac:dyDescent="0.25">
      <c r="A384" t="s">
        <v>22</v>
      </c>
      <c r="B384">
        <v>11154</v>
      </c>
      <c r="C384">
        <v>1154</v>
      </c>
      <c r="D384">
        <v>1167</v>
      </c>
      <c r="E384" t="s">
        <v>1</v>
      </c>
      <c r="F384" s="1">
        <v>42349</v>
      </c>
      <c r="G384" s="2">
        <v>-28032.6</v>
      </c>
      <c r="H384">
        <f>IF(ISBLANK(E384), "", COUNTIFS(Validation!$C$17:$C$31, E384))</f>
        <v>1</v>
      </c>
      <c r="I384">
        <f t="shared" si="10"/>
        <v>1</v>
      </c>
      <c r="J384">
        <f t="shared" si="11"/>
        <v>1</v>
      </c>
    </row>
    <row r="385" spans="1:10" x14ac:dyDescent="0.25">
      <c r="A385" t="s">
        <v>22</v>
      </c>
      <c r="B385">
        <v>11155</v>
      </c>
      <c r="C385">
        <v>1155</v>
      </c>
      <c r="D385">
        <v>1168</v>
      </c>
      <c r="E385" t="s">
        <v>2</v>
      </c>
      <c r="F385" s="1">
        <v>42339</v>
      </c>
      <c r="G385" s="2">
        <v>-19505.72</v>
      </c>
      <c r="H385">
        <f>IF(ISBLANK(E385), "", COUNTIFS(Validation!$C$17:$C$31, E385))</f>
        <v>1</v>
      </c>
      <c r="I385">
        <f t="shared" si="10"/>
        <v>1</v>
      </c>
      <c r="J385">
        <f t="shared" si="11"/>
        <v>1</v>
      </c>
    </row>
    <row r="386" spans="1:10" x14ac:dyDescent="0.25">
      <c r="A386" t="s">
        <v>22</v>
      </c>
      <c r="B386">
        <v>11156</v>
      </c>
      <c r="C386">
        <v>1156</v>
      </c>
      <c r="D386">
        <v>1863</v>
      </c>
      <c r="E386" t="s">
        <v>13</v>
      </c>
      <c r="F386" s="1">
        <v>42333</v>
      </c>
      <c r="G386" s="2">
        <v>-13052.49</v>
      </c>
      <c r="H386">
        <f>IF(ISBLANK(E386), "", COUNTIFS(Validation!$C$17:$C$31, E386))</f>
        <v>1</v>
      </c>
      <c r="I386">
        <f t="shared" ref="I386:I449" si="12">IF(ISBLANK(B386), "", COUNTIF(B:B, B386))</f>
        <v>1</v>
      </c>
      <c r="J386">
        <f t="shared" si="11"/>
        <v>1</v>
      </c>
    </row>
    <row r="387" spans="1:10" x14ac:dyDescent="0.25">
      <c r="A387" t="s">
        <v>22</v>
      </c>
      <c r="B387">
        <v>11157</v>
      </c>
      <c r="C387">
        <v>1157</v>
      </c>
      <c r="D387">
        <v>1862</v>
      </c>
      <c r="E387" t="s">
        <v>14</v>
      </c>
      <c r="F387" s="1">
        <v>42342</v>
      </c>
      <c r="G387" s="2">
        <v>-17234.59</v>
      </c>
      <c r="H387">
        <f>IF(ISBLANK(E387), "", COUNTIFS(Validation!$C$17:$C$31, E387))</f>
        <v>1</v>
      </c>
      <c r="I387">
        <f t="shared" si="12"/>
        <v>1</v>
      </c>
      <c r="J387">
        <f t="shared" ref="J387:J450" si="13">IF($C387="","",COUNTIF(B:B,$C387))</f>
        <v>1</v>
      </c>
    </row>
    <row r="388" spans="1:10" x14ac:dyDescent="0.25">
      <c r="A388" t="s">
        <v>22</v>
      </c>
      <c r="B388">
        <v>11160</v>
      </c>
      <c r="C388">
        <v>1160</v>
      </c>
      <c r="D388">
        <v>1837</v>
      </c>
      <c r="E388" t="s">
        <v>10</v>
      </c>
      <c r="F388" s="1">
        <v>42362</v>
      </c>
      <c r="G388" s="2">
        <v>-14966.69</v>
      </c>
      <c r="H388">
        <f>IF(ISBLANK(E388), "", COUNTIFS(Validation!$C$17:$C$31, E388))</f>
        <v>1</v>
      </c>
      <c r="I388">
        <f t="shared" si="12"/>
        <v>1</v>
      </c>
      <c r="J388">
        <f t="shared" si="13"/>
        <v>1</v>
      </c>
    </row>
    <row r="389" spans="1:10" x14ac:dyDescent="0.25">
      <c r="A389" t="s">
        <v>22</v>
      </c>
      <c r="B389">
        <v>11161</v>
      </c>
      <c r="C389">
        <v>1161</v>
      </c>
      <c r="D389">
        <v>1862</v>
      </c>
      <c r="E389" t="s">
        <v>14</v>
      </c>
      <c r="F389" s="1">
        <v>42338</v>
      </c>
      <c r="G389" s="2">
        <v>-17234.59</v>
      </c>
      <c r="H389">
        <f>IF(ISBLANK(E389), "", COUNTIFS(Validation!$C$17:$C$31, E389))</f>
        <v>1</v>
      </c>
      <c r="I389">
        <f t="shared" si="12"/>
        <v>1</v>
      </c>
      <c r="J389">
        <f t="shared" si="13"/>
        <v>1</v>
      </c>
    </row>
    <row r="390" spans="1:10" x14ac:dyDescent="0.25">
      <c r="A390" t="s">
        <v>22</v>
      </c>
      <c r="B390">
        <v>11162</v>
      </c>
      <c r="C390">
        <v>1162</v>
      </c>
      <c r="D390">
        <v>1863</v>
      </c>
      <c r="E390" t="s">
        <v>13</v>
      </c>
      <c r="F390" s="1">
        <v>42364</v>
      </c>
      <c r="G390" s="2">
        <v>-13052.49</v>
      </c>
      <c r="H390">
        <f>IF(ISBLANK(E390), "", COUNTIFS(Validation!$C$17:$C$31, E390))</f>
        <v>1</v>
      </c>
      <c r="I390">
        <f t="shared" si="12"/>
        <v>1</v>
      </c>
      <c r="J390">
        <f t="shared" si="13"/>
        <v>1</v>
      </c>
    </row>
    <row r="391" spans="1:10" x14ac:dyDescent="0.25">
      <c r="A391" t="s">
        <v>22</v>
      </c>
      <c r="B391">
        <v>11163</v>
      </c>
      <c r="C391">
        <v>1163</v>
      </c>
      <c r="D391">
        <v>1836</v>
      </c>
      <c r="E391" t="s">
        <v>9</v>
      </c>
      <c r="F391" s="1">
        <v>42361</v>
      </c>
      <c r="G391" s="2">
        <v>-1852.5</v>
      </c>
      <c r="H391">
        <f>IF(ISBLANK(E391), "", COUNTIFS(Validation!$C$17:$C$31, E391))</f>
        <v>1</v>
      </c>
      <c r="I391">
        <f t="shared" si="12"/>
        <v>1</v>
      </c>
      <c r="J391">
        <f t="shared" si="13"/>
        <v>1</v>
      </c>
    </row>
    <row r="392" spans="1:10" x14ac:dyDescent="0.25">
      <c r="A392" t="s">
        <v>22</v>
      </c>
      <c r="B392">
        <v>11164</v>
      </c>
      <c r="C392">
        <v>1164</v>
      </c>
      <c r="D392">
        <v>1843</v>
      </c>
      <c r="E392" t="s">
        <v>5</v>
      </c>
      <c r="F392" s="1">
        <v>42366</v>
      </c>
      <c r="G392" s="2">
        <v>-23127.75</v>
      </c>
      <c r="H392">
        <f>IF(ISBLANK(E392), "", COUNTIFS(Validation!$C$17:$C$31, E392))</f>
        <v>1</v>
      </c>
      <c r="I392">
        <f t="shared" si="12"/>
        <v>1</v>
      </c>
      <c r="J392">
        <f t="shared" si="13"/>
        <v>1</v>
      </c>
    </row>
    <row r="393" spans="1:10" x14ac:dyDescent="0.25">
      <c r="A393" t="s">
        <v>22</v>
      </c>
      <c r="B393">
        <v>11165</v>
      </c>
      <c r="C393">
        <v>1165</v>
      </c>
      <c r="D393">
        <v>1861</v>
      </c>
      <c r="E393" t="s">
        <v>15</v>
      </c>
      <c r="F393" s="1">
        <v>42366</v>
      </c>
      <c r="G393" s="2">
        <v>-9924.41</v>
      </c>
      <c r="H393">
        <f>IF(ISBLANK(E393), "", COUNTIFS(Validation!$C$17:$C$31, E393))</f>
        <v>1</v>
      </c>
      <c r="I393">
        <f t="shared" si="12"/>
        <v>1</v>
      </c>
      <c r="J393">
        <f t="shared" si="13"/>
        <v>1</v>
      </c>
    </row>
    <row r="394" spans="1:10" x14ac:dyDescent="0.25">
      <c r="A394" t="s">
        <v>22</v>
      </c>
      <c r="B394">
        <v>11166</v>
      </c>
      <c r="C394">
        <v>1166</v>
      </c>
      <c r="D394">
        <v>1863</v>
      </c>
      <c r="E394" t="s">
        <v>13</v>
      </c>
      <c r="F394" s="1">
        <v>42369</v>
      </c>
      <c r="G394" s="2">
        <v>-13052.49</v>
      </c>
      <c r="H394">
        <f>IF(ISBLANK(E394), "", COUNTIFS(Validation!$C$17:$C$31, E394))</f>
        <v>1</v>
      </c>
      <c r="I394">
        <f t="shared" si="12"/>
        <v>1</v>
      </c>
      <c r="J394">
        <f t="shared" si="13"/>
        <v>1</v>
      </c>
    </row>
    <row r="395" spans="1:10" x14ac:dyDescent="0.25">
      <c r="A395" t="s">
        <v>22</v>
      </c>
      <c r="B395">
        <v>11167</v>
      </c>
      <c r="C395">
        <v>1167</v>
      </c>
      <c r="D395">
        <v>1864</v>
      </c>
      <c r="E395" t="s">
        <v>12</v>
      </c>
      <c r="F395" s="1">
        <v>42359</v>
      </c>
      <c r="G395" s="2">
        <v>-20636.349999999999</v>
      </c>
      <c r="H395">
        <f>IF(ISBLANK(E395), "", COUNTIFS(Validation!$C$17:$C$31, E395))</f>
        <v>1</v>
      </c>
      <c r="I395">
        <f t="shared" si="12"/>
        <v>1</v>
      </c>
      <c r="J395">
        <f t="shared" si="13"/>
        <v>1</v>
      </c>
    </row>
    <row r="396" spans="1:10" x14ac:dyDescent="0.25">
      <c r="A396" t="s">
        <v>22</v>
      </c>
      <c r="B396">
        <v>11170</v>
      </c>
      <c r="C396">
        <v>1170</v>
      </c>
      <c r="D396">
        <v>1842</v>
      </c>
      <c r="E396" t="s">
        <v>17</v>
      </c>
      <c r="F396" s="1">
        <v>42362</v>
      </c>
      <c r="G396" s="2">
        <v>-19381.14</v>
      </c>
      <c r="H396">
        <f>IF(ISBLANK(E396), "", COUNTIFS(Validation!$C$17:$C$31, E396))</f>
        <v>1</v>
      </c>
      <c r="I396">
        <f t="shared" si="12"/>
        <v>1</v>
      </c>
      <c r="J396">
        <f t="shared" si="13"/>
        <v>1</v>
      </c>
    </row>
    <row r="397" spans="1:10" x14ac:dyDescent="0.25">
      <c r="A397" t="s">
        <v>22</v>
      </c>
      <c r="B397">
        <v>11173</v>
      </c>
      <c r="C397">
        <v>1173</v>
      </c>
      <c r="D397">
        <v>1837</v>
      </c>
      <c r="E397" t="s">
        <v>10</v>
      </c>
      <c r="F397" s="1">
        <v>42368</v>
      </c>
      <c r="G397" s="2">
        <v>-12287.05</v>
      </c>
      <c r="H397">
        <f>IF(ISBLANK(E397), "", COUNTIFS(Validation!$C$17:$C$31, E397))</f>
        <v>1</v>
      </c>
      <c r="I397">
        <f t="shared" si="12"/>
        <v>1</v>
      </c>
      <c r="J397">
        <f t="shared" si="13"/>
        <v>1</v>
      </c>
    </row>
    <row r="398" spans="1:10" x14ac:dyDescent="0.25">
      <c r="A398" t="s">
        <v>22</v>
      </c>
      <c r="B398">
        <v>11174</v>
      </c>
      <c r="C398">
        <v>1174</v>
      </c>
      <c r="D398">
        <v>1168</v>
      </c>
      <c r="E398" t="s">
        <v>2</v>
      </c>
      <c r="F398" s="1">
        <v>42361</v>
      </c>
      <c r="G398" s="2">
        <v>-20019.02</v>
      </c>
      <c r="H398">
        <f>IF(ISBLANK(E398), "", COUNTIFS(Validation!$C$17:$C$31, E398))</f>
        <v>1</v>
      </c>
      <c r="I398">
        <f t="shared" si="12"/>
        <v>1</v>
      </c>
      <c r="J398">
        <f t="shared" si="13"/>
        <v>1</v>
      </c>
    </row>
    <row r="399" spans="1:10" x14ac:dyDescent="0.25">
      <c r="A399" t="s">
        <v>22</v>
      </c>
      <c r="B399">
        <v>11175</v>
      </c>
      <c r="C399">
        <v>1175</v>
      </c>
      <c r="D399">
        <v>1838</v>
      </c>
      <c r="E399" t="s">
        <v>16</v>
      </c>
      <c r="F399" s="1">
        <v>42360</v>
      </c>
      <c r="G399" s="2">
        <v>-8321.6299999999992</v>
      </c>
      <c r="H399">
        <f>IF(ISBLANK(E399), "", COUNTIFS(Validation!$C$17:$C$31, E399))</f>
        <v>1</v>
      </c>
      <c r="I399">
        <f t="shared" si="12"/>
        <v>1</v>
      </c>
      <c r="J399">
        <f t="shared" si="13"/>
        <v>1</v>
      </c>
    </row>
    <row r="400" spans="1:10" x14ac:dyDescent="0.25">
      <c r="A400" t="s">
        <v>22</v>
      </c>
      <c r="B400">
        <v>11180</v>
      </c>
      <c r="C400">
        <v>1180</v>
      </c>
      <c r="D400">
        <v>1837</v>
      </c>
      <c r="E400" t="s">
        <v>10</v>
      </c>
      <c r="F400" s="1">
        <v>42369</v>
      </c>
      <c r="G400" s="2">
        <v>-15360.55</v>
      </c>
      <c r="H400">
        <f>IF(ISBLANK(E400), "", COUNTIFS(Validation!$C$17:$C$31, E400))</f>
        <v>1</v>
      </c>
      <c r="I400">
        <f t="shared" si="12"/>
        <v>1</v>
      </c>
      <c r="J400">
        <f t="shared" si="13"/>
        <v>1</v>
      </c>
    </row>
    <row r="401" spans="1:10" x14ac:dyDescent="0.25">
      <c r="A401" t="s">
        <v>22</v>
      </c>
      <c r="B401">
        <v>11181</v>
      </c>
      <c r="C401">
        <v>1181</v>
      </c>
      <c r="D401">
        <v>1839</v>
      </c>
      <c r="E401" t="s">
        <v>7</v>
      </c>
      <c r="F401" s="1">
        <v>42362</v>
      </c>
      <c r="G401" s="2">
        <v>-9939.74</v>
      </c>
      <c r="H401">
        <f>IF(ISBLANK(E401), "", COUNTIFS(Validation!$C$17:$C$31, E401))</f>
        <v>1</v>
      </c>
      <c r="I401">
        <f t="shared" si="12"/>
        <v>1</v>
      </c>
      <c r="J401">
        <f t="shared" si="13"/>
        <v>1</v>
      </c>
    </row>
    <row r="402" spans="1:10" x14ac:dyDescent="0.25">
      <c r="A402" t="s">
        <v>22</v>
      </c>
      <c r="B402">
        <v>11182</v>
      </c>
      <c r="C402">
        <v>1182</v>
      </c>
      <c r="D402">
        <v>1863</v>
      </c>
      <c r="E402" t="s">
        <v>13</v>
      </c>
      <c r="F402" s="1">
        <v>42328</v>
      </c>
      <c r="G402" s="2">
        <v>-13395.98</v>
      </c>
      <c r="H402">
        <f>IF(ISBLANK(E402), "", COUNTIFS(Validation!$C$17:$C$31, E402))</f>
        <v>1</v>
      </c>
      <c r="I402">
        <f t="shared" si="12"/>
        <v>1</v>
      </c>
      <c r="J402">
        <f t="shared" si="13"/>
        <v>1</v>
      </c>
    </row>
    <row r="403" spans="1:10" x14ac:dyDescent="0.25">
      <c r="A403" t="s">
        <v>22</v>
      </c>
      <c r="B403">
        <v>11184</v>
      </c>
      <c r="C403">
        <v>1184</v>
      </c>
      <c r="D403">
        <v>1838</v>
      </c>
      <c r="E403" t="s">
        <v>16</v>
      </c>
      <c r="F403" s="1">
        <v>42345</v>
      </c>
      <c r="G403" s="2">
        <v>-17765.95</v>
      </c>
      <c r="H403">
        <f>IF(ISBLANK(E403), "", COUNTIFS(Validation!$C$17:$C$31, E403))</f>
        <v>1</v>
      </c>
      <c r="I403">
        <f t="shared" si="12"/>
        <v>1</v>
      </c>
      <c r="J403">
        <f t="shared" si="13"/>
        <v>1</v>
      </c>
    </row>
    <row r="404" spans="1:10" x14ac:dyDescent="0.25">
      <c r="A404" t="s">
        <v>22</v>
      </c>
      <c r="B404">
        <v>11187</v>
      </c>
      <c r="C404">
        <v>1187</v>
      </c>
      <c r="D404">
        <v>1840</v>
      </c>
      <c r="E404" t="s">
        <v>8</v>
      </c>
      <c r="F404" s="1">
        <v>42356</v>
      </c>
      <c r="G404" s="2">
        <v>-5250.38</v>
      </c>
      <c r="H404">
        <f>IF(ISBLANK(E404), "", COUNTIFS(Validation!$C$17:$C$31, E404))</f>
        <v>1</v>
      </c>
      <c r="I404">
        <f t="shared" si="12"/>
        <v>1</v>
      </c>
      <c r="J404">
        <f t="shared" si="13"/>
        <v>1</v>
      </c>
    </row>
    <row r="405" spans="1:10" x14ac:dyDescent="0.25">
      <c r="A405" t="s">
        <v>22</v>
      </c>
      <c r="B405">
        <v>11190</v>
      </c>
      <c r="C405">
        <v>1190</v>
      </c>
      <c r="D405">
        <v>1836</v>
      </c>
      <c r="E405" t="s">
        <v>9</v>
      </c>
      <c r="F405" s="1">
        <v>42367</v>
      </c>
      <c r="G405" s="2">
        <v>-13669.99</v>
      </c>
      <c r="H405">
        <f>IF(ISBLANK(E405), "", COUNTIFS(Validation!$C$17:$C$31, E405))</f>
        <v>1</v>
      </c>
      <c r="I405">
        <f t="shared" si="12"/>
        <v>1</v>
      </c>
      <c r="J405">
        <f t="shared" si="13"/>
        <v>1</v>
      </c>
    </row>
    <row r="406" spans="1:10" x14ac:dyDescent="0.25">
      <c r="A406" t="s">
        <v>22</v>
      </c>
      <c r="B406">
        <v>11192</v>
      </c>
      <c r="C406">
        <v>1192</v>
      </c>
      <c r="D406">
        <v>1837</v>
      </c>
      <c r="E406" t="s">
        <v>10</v>
      </c>
      <c r="F406" s="1">
        <v>42361</v>
      </c>
      <c r="G406" s="2">
        <v>-14964.64</v>
      </c>
      <c r="H406">
        <f>IF(ISBLANK(E406), "", COUNTIFS(Validation!$C$17:$C$31, E406))</f>
        <v>1</v>
      </c>
      <c r="I406">
        <f t="shared" si="12"/>
        <v>1</v>
      </c>
      <c r="J406">
        <f t="shared" si="13"/>
        <v>1</v>
      </c>
    </row>
    <row r="407" spans="1:10" x14ac:dyDescent="0.25">
      <c r="A407" t="s">
        <v>22</v>
      </c>
      <c r="B407">
        <v>11196</v>
      </c>
      <c r="C407">
        <v>1196</v>
      </c>
      <c r="D407">
        <v>1842</v>
      </c>
      <c r="E407" t="s">
        <v>17</v>
      </c>
      <c r="F407" s="1">
        <v>42356</v>
      </c>
      <c r="G407" s="2">
        <v>-5740.31</v>
      </c>
      <c r="H407">
        <f>IF(ISBLANK(E407), "", COUNTIFS(Validation!$C$17:$C$31, E407))</f>
        <v>1</v>
      </c>
      <c r="I407">
        <f t="shared" si="12"/>
        <v>1</v>
      </c>
      <c r="J407">
        <f t="shared" si="13"/>
        <v>1</v>
      </c>
    </row>
    <row r="408" spans="1:10" x14ac:dyDescent="0.25">
      <c r="A408" t="s">
        <v>22</v>
      </c>
      <c r="B408">
        <v>11200</v>
      </c>
      <c r="C408">
        <v>1200</v>
      </c>
      <c r="D408">
        <v>1842</v>
      </c>
      <c r="E408" t="s">
        <v>17</v>
      </c>
      <c r="F408" s="1">
        <v>42366</v>
      </c>
      <c r="G408" s="2">
        <v>-9939.74</v>
      </c>
      <c r="H408">
        <f>IF(ISBLANK(E408), "", COUNTIFS(Validation!$C$17:$C$31, E408))</f>
        <v>1</v>
      </c>
      <c r="I408">
        <f t="shared" si="12"/>
        <v>1</v>
      </c>
      <c r="J408">
        <f t="shared" si="13"/>
        <v>1</v>
      </c>
    </row>
    <row r="409" spans="1:10" x14ac:dyDescent="0.25">
      <c r="A409" t="s">
        <v>22</v>
      </c>
      <c r="B409">
        <v>11214</v>
      </c>
      <c r="C409">
        <v>1214</v>
      </c>
      <c r="D409">
        <v>1842</v>
      </c>
      <c r="E409" t="s">
        <v>17</v>
      </c>
      <c r="F409" s="1">
        <v>42366</v>
      </c>
      <c r="G409" s="2">
        <v>-17328.8</v>
      </c>
      <c r="H409">
        <f>IF(ISBLANK(E409), "", COUNTIFS(Validation!$C$17:$C$31, E409))</f>
        <v>1</v>
      </c>
      <c r="I409">
        <f t="shared" si="12"/>
        <v>1</v>
      </c>
      <c r="J409">
        <f t="shared" si="13"/>
        <v>1</v>
      </c>
    </row>
    <row r="410" spans="1:10" x14ac:dyDescent="0.25">
      <c r="H410" t="str">
        <f>IF(ISBLANK(E410), "", COUNTIFS(Validation!$C$17:$C$31, E410))</f>
        <v/>
      </c>
      <c r="I410" t="str">
        <f t="shared" si="12"/>
        <v/>
      </c>
      <c r="J410" t="str">
        <f t="shared" si="13"/>
        <v/>
      </c>
    </row>
    <row r="411" spans="1:10" x14ac:dyDescent="0.25">
      <c r="H411" t="str">
        <f>IF(ISBLANK(E411), "", COUNTIFS(Validation!$C$17:$C$31, E411))</f>
        <v/>
      </c>
      <c r="I411" t="str">
        <f t="shared" si="12"/>
        <v/>
      </c>
      <c r="J411" t="str">
        <f t="shared" si="13"/>
        <v/>
      </c>
    </row>
    <row r="412" spans="1:10" x14ac:dyDescent="0.25">
      <c r="H412" t="str">
        <f>IF(ISBLANK(E412), "", COUNTIFS(Validation!$C$17:$C$31, E412))</f>
        <v/>
      </c>
      <c r="I412" t="str">
        <f t="shared" si="12"/>
        <v/>
      </c>
      <c r="J412" t="str">
        <f t="shared" si="13"/>
        <v/>
      </c>
    </row>
    <row r="413" spans="1:10" x14ac:dyDescent="0.25">
      <c r="H413" t="str">
        <f>IF(ISBLANK(E413), "", COUNTIFS(Validation!$C$17:$C$31, E413))</f>
        <v/>
      </c>
      <c r="I413" t="str">
        <f t="shared" si="12"/>
        <v/>
      </c>
      <c r="J413" t="str">
        <f t="shared" si="13"/>
        <v/>
      </c>
    </row>
    <row r="414" spans="1:10" x14ac:dyDescent="0.25">
      <c r="H414" t="str">
        <f>IF(ISBLANK(E414), "", COUNTIFS(Validation!$C$17:$C$31, E414))</f>
        <v/>
      </c>
      <c r="I414" t="str">
        <f t="shared" si="12"/>
        <v/>
      </c>
      <c r="J414" t="str">
        <f t="shared" si="13"/>
        <v/>
      </c>
    </row>
    <row r="415" spans="1:10" x14ac:dyDescent="0.25">
      <c r="H415" t="str">
        <f>IF(ISBLANK(E415), "", COUNTIFS(Validation!$C$17:$C$31, E415))</f>
        <v/>
      </c>
      <c r="I415" t="str">
        <f t="shared" si="12"/>
        <v/>
      </c>
      <c r="J415" t="str">
        <f t="shared" si="13"/>
        <v/>
      </c>
    </row>
    <row r="416" spans="1:10" x14ac:dyDescent="0.25">
      <c r="H416" t="str">
        <f>IF(ISBLANK(E416), "", COUNTIFS(Validation!$C$17:$C$31, E416))</f>
        <v/>
      </c>
      <c r="I416" t="str">
        <f t="shared" si="12"/>
        <v/>
      </c>
      <c r="J416" t="str">
        <f t="shared" si="13"/>
        <v/>
      </c>
    </row>
    <row r="417" spans="8:10" x14ac:dyDescent="0.25">
      <c r="H417" t="str">
        <f>IF(ISBLANK(E417), "", COUNTIFS(Validation!$C$17:$C$31, E417))</f>
        <v/>
      </c>
      <c r="I417" t="str">
        <f t="shared" si="12"/>
        <v/>
      </c>
      <c r="J417" t="str">
        <f t="shared" si="13"/>
        <v/>
      </c>
    </row>
    <row r="418" spans="8:10" x14ac:dyDescent="0.25">
      <c r="H418" t="str">
        <f>IF(ISBLANK(E418), "", COUNTIFS(Validation!$C$17:$C$31, E418))</f>
        <v/>
      </c>
      <c r="I418" t="str">
        <f t="shared" si="12"/>
        <v/>
      </c>
      <c r="J418" t="str">
        <f t="shared" si="13"/>
        <v/>
      </c>
    </row>
    <row r="419" spans="8:10" x14ac:dyDescent="0.25">
      <c r="H419" t="str">
        <f>IF(ISBLANK(E419), "", COUNTIFS(Validation!$C$17:$C$31, E419))</f>
        <v/>
      </c>
      <c r="I419" t="str">
        <f t="shared" si="12"/>
        <v/>
      </c>
      <c r="J419" t="str">
        <f t="shared" si="13"/>
        <v/>
      </c>
    </row>
    <row r="420" spans="8:10" x14ac:dyDescent="0.25">
      <c r="H420" t="str">
        <f>IF(ISBLANK(E420), "", COUNTIFS(Validation!$C$17:$C$31, E420))</f>
        <v/>
      </c>
      <c r="I420" t="str">
        <f t="shared" si="12"/>
        <v/>
      </c>
      <c r="J420" t="str">
        <f t="shared" si="13"/>
        <v/>
      </c>
    </row>
    <row r="421" spans="8:10" x14ac:dyDescent="0.25">
      <c r="H421" t="str">
        <f>IF(ISBLANK(E421), "", COUNTIFS(Validation!$C$17:$C$31, E421))</f>
        <v/>
      </c>
      <c r="I421" t="str">
        <f t="shared" si="12"/>
        <v/>
      </c>
      <c r="J421" t="str">
        <f t="shared" si="13"/>
        <v/>
      </c>
    </row>
    <row r="422" spans="8:10" x14ac:dyDescent="0.25">
      <c r="H422" t="str">
        <f>IF(ISBLANK(E422), "", COUNTIFS(Validation!$C$17:$C$31, E422))</f>
        <v/>
      </c>
      <c r="I422" t="str">
        <f t="shared" si="12"/>
        <v/>
      </c>
      <c r="J422" t="str">
        <f t="shared" si="13"/>
        <v/>
      </c>
    </row>
    <row r="423" spans="8:10" x14ac:dyDescent="0.25">
      <c r="H423" t="str">
        <f>IF(ISBLANK(E423), "", COUNTIFS(Validation!$C$17:$C$31, E423))</f>
        <v/>
      </c>
      <c r="I423" t="str">
        <f t="shared" si="12"/>
        <v/>
      </c>
      <c r="J423" t="str">
        <f t="shared" si="13"/>
        <v/>
      </c>
    </row>
    <row r="424" spans="8:10" x14ac:dyDescent="0.25">
      <c r="H424" t="str">
        <f>IF(ISBLANK(E424), "", COUNTIFS(Validation!$C$17:$C$31, E424))</f>
        <v/>
      </c>
      <c r="I424" t="str">
        <f t="shared" si="12"/>
        <v/>
      </c>
      <c r="J424" t="str">
        <f t="shared" si="13"/>
        <v/>
      </c>
    </row>
    <row r="425" spans="8:10" x14ac:dyDescent="0.25">
      <c r="H425" t="str">
        <f>IF(ISBLANK(E425), "", COUNTIFS(Validation!$C$17:$C$31, E425))</f>
        <v/>
      </c>
      <c r="I425" t="str">
        <f t="shared" si="12"/>
        <v/>
      </c>
      <c r="J425" t="str">
        <f t="shared" si="13"/>
        <v/>
      </c>
    </row>
    <row r="426" spans="8:10" x14ac:dyDescent="0.25">
      <c r="H426" t="str">
        <f>IF(ISBLANK(E426), "", COUNTIFS(Validation!$C$17:$C$31, E426))</f>
        <v/>
      </c>
      <c r="I426" t="str">
        <f t="shared" si="12"/>
        <v/>
      </c>
      <c r="J426" t="str">
        <f t="shared" si="13"/>
        <v/>
      </c>
    </row>
    <row r="427" spans="8:10" x14ac:dyDescent="0.25">
      <c r="H427" t="str">
        <f>IF(ISBLANK(E427), "", COUNTIFS(Validation!$C$17:$C$31, E427))</f>
        <v/>
      </c>
      <c r="I427" t="str">
        <f t="shared" si="12"/>
        <v/>
      </c>
      <c r="J427" t="str">
        <f t="shared" si="13"/>
        <v/>
      </c>
    </row>
    <row r="428" spans="8:10" x14ac:dyDescent="0.25">
      <c r="H428" t="str">
        <f>IF(ISBLANK(E428), "", COUNTIFS(Validation!$C$17:$C$31, E428))</f>
        <v/>
      </c>
      <c r="I428" t="str">
        <f t="shared" si="12"/>
        <v/>
      </c>
      <c r="J428" t="str">
        <f t="shared" si="13"/>
        <v/>
      </c>
    </row>
    <row r="429" spans="8:10" x14ac:dyDescent="0.25">
      <c r="H429" t="str">
        <f>IF(ISBLANK(E429), "", COUNTIFS(Validation!$C$17:$C$31, E429))</f>
        <v/>
      </c>
      <c r="I429" t="str">
        <f t="shared" si="12"/>
        <v/>
      </c>
      <c r="J429" t="str">
        <f t="shared" si="13"/>
        <v/>
      </c>
    </row>
    <row r="430" spans="8:10" x14ac:dyDescent="0.25">
      <c r="H430" t="str">
        <f>IF(ISBLANK(E430), "", COUNTIFS(Validation!$C$17:$C$31, E430))</f>
        <v/>
      </c>
      <c r="I430" t="str">
        <f t="shared" si="12"/>
        <v/>
      </c>
      <c r="J430" t="str">
        <f t="shared" si="13"/>
        <v/>
      </c>
    </row>
    <row r="431" spans="8:10" x14ac:dyDescent="0.25">
      <c r="H431" t="str">
        <f>IF(ISBLANK(E431), "", COUNTIFS(Validation!$C$17:$C$31, E431))</f>
        <v/>
      </c>
      <c r="I431" t="str">
        <f t="shared" si="12"/>
        <v/>
      </c>
      <c r="J431" t="str">
        <f t="shared" si="13"/>
        <v/>
      </c>
    </row>
    <row r="432" spans="8:10" x14ac:dyDescent="0.25">
      <c r="H432" t="str">
        <f>IF(ISBLANK(E432), "", COUNTIFS(Validation!$C$17:$C$31, E432))</f>
        <v/>
      </c>
      <c r="I432" t="str">
        <f t="shared" si="12"/>
        <v/>
      </c>
      <c r="J432" t="str">
        <f t="shared" si="13"/>
        <v/>
      </c>
    </row>
    <row r="433" spans="8:10" x14ac:dyDescent="0.25">
      <c r="H433" t="str">
        <f>IF(ISBLANK(E433), "", COUNTIFS(Validation!$C$17:$C$31, E433))</f>
        <v/>
      </c>
      <c r="I433" t="str">
        <f t="shared" si="12"/>
        <v/>
      </c>
      <c r="J433" t="str">
        <f t="shared" si="13"/>
        <v/>
      </c>
    </row>
    <row r="434" spans="8:10" x14ac:dyDescent="0.25">
      <c r="H434" t="str">
        <f>IF(ISBLANK(E434), "", COUNTIFS(Validation!$C$17:$C$31, E434))</f>
        <v/>
      </c>
      <c r="I434" t="str">
        <f t="shared" si="12"/>
        <v/>
      </c>
      <c r="J434" t="str">
        <f t="shared" si="13"/>
        <v/>
      </c>
    </row>
    <row r="435" spans="8:10" x14ac:dyDescent="0.25">
      <c r="H435" t="str">
        <f>IF(ISBLANK(E435), "", COUNTIFS(Validation!$C$17:$C$31, E435))</f>
        <v/>
      </c>
      <c r="I435" t="str">
        <f t="shared" si="12"/>
        <v/>
      </c>
      <c r="J435" t="str">
        <f t="shared" si="13"/>
        <v/>
      </c>
    </row>
    <row r="436" spans="8:10" x14ac:dyDescent="0.25">
      <c r="H436" t="str">
        <f>IF(ISBLANK(E436), "", COUNTIFS(Validation!$C$17:$C$31, E436))</f>
        <v/>
      </c>
      <c r="I436" t="str">
        <f t="shared" si="12"/>
        <v/>
      </c>
      <c r="J436" t="str">
        <f t="shared" si="13"/>
        <v/>
      </c>
    </row>
    <row r="437" spans="8:10" x14ac:dyDescent="0.25">
      <c r="H437" t="str">
        <f>IF(ISBLANK(E437), "", COUNTIFS(Validation!$C$17:$C$31, E437))</f>
        <v/>
      </c>
      <c r="I437" t="str">
        <f t="shared" si="12"/>
        <v/>
      </c>
      <c r="J437" t="str">
        <f t="shared" si="13"/>
        <v/>
      </c>
    </row>
    <row r="438" spans="8:10" x14ac:dyDescent="0.25">
      <c r="H438" t="str">
        <f>IF(ISBLANK(E438), "", COUNTIFS(Validation!$C$17:$C$31, E438))</f>
        <v/>
      </c>
      <c r="I438" t="str">
        <f t="shared" si="12"/>
        <v/>
      </c>
      <c r="J438" t="str">
        <f t="shared" si="13"/>
        <v/>
      </c>
    </row>
    <row r="439" spans="8:10" x14ac:dyDescent="0.25">
      <c r="H439" t="str">
        <f>IF(ISBLANK(E439), "", COUNTIFS(Validation!$C$17:$C$31, E439))</f>
        <v/>
      </c>
      <c r="I439" t="str">
        <f t="shared" si="12"/>
        <v/>
      </c>
      <c r="J439" t="str">
        <f t="shared" si="13"/>
        <v/>
      </c>
    </row>
    <row r="440" spans="8:10" x14ac:dyDescent="0.25">
      <c r="H440" t="str">
        <f>IF(ISBLANK(E440), "", COUNTIFS(Validation!$C$17:$C$31, E440))</f>
        <v/>
      </c>
      <c r="I440" t="str">
        <f t="shared" si="12"/>
        <v/>
      </c>
      <c r="J440" t="str">
        <f t="shared" si="13"/>
        <v/>
      </c>
    </row>
    <row r="441" spans="8:10" x14ac:dyDescent="0.25">
      <c r="H441" t="str">
        <f>IF(ISBLANK(E441), "", COUNTIFS(Validation!$C$17:$C$31, E441))</f>
        <v/>
      </c>
      <c r="I441" t="str">
        <f t="shared" si="12"/>
        <v/>
      </c>
      <c r="J441" t="str">
        <f t="shared" si="13"/>
        <v/>
      </c>
    </row>
    <row r="442" spans="8:10" x14ac:dyDescent="0.25">
      <c r="H442" t="str">
        <f>IF(ISBLANK(E442), "", COUNTIFS(Validation!$C$17:$C$31, E442))</f>
        <v/>
      </c>
      <c r="I442" t="str">
        <f t="shared" si="12"/>
        <v/>
      </c>
      <c r="J442" t="str">
        <f t="shared" si="13"/>
        <v/>
      </c>
    </row>
    <row r="443" spans="8:10" x14ac:dyDescent="0.25">
      <c r="H443" t="str">
        <f>IF(ISBLANK(E443), "", COUNTIFS(Validation!$C$17:$C$31, E443))</f>
        <v/>
      </c>
      <c r="I443" t="str">
        <f t="shared" si="12"/>
        <v/>
      </c>
      <c r="J443" t="str">
        <f t="shared" si="13"/>
        <v/>
      </c>
    </row>
    <row r="444" spans="8:10" x14ac:dyDescent="0.25">
      <c r="H444" t="str">
        <f>IF(ISBLANK(E444), "", COUNTIFS(Validation!$C$17:$C$31, E444))</f>
        <v/>
      </c>
      <c r="I444" t="str">
        <f t="shared" si="12"/>
        <v/>
      </c>
      <c r="J444" t="str">
        <f t="shared" si="13"/>
        <v/>
      </c>
    </row>
    <row r="445" spans="8:10" x14ac:dyDescent="0.25">
      <c r="H445" t="str">
        <f>IF(ISBLANK(E445), "", COUNTIFS(Validation!$C$17:$C$31, E445))</f>
        <v/>
      </c>
      <c r="I445" t="str">
        <f t="shared" si="12"/>
        <v/>
      </c>
      <c r="J445" t="str">
        <f t="shared" si="13"/>
        <v/>
      </c>
    </row>
    <row r="446" spans="8:10" x14ac:dyDescent="0.25">
      <c r="H446" t="str">
        <f>IF(ISBLANK(E446), "", COUNTIFS(Validation!$C$17:$C$31, E446))</f>
        <v/>
      </c>
      <c r="I446" t="str">
        <f t="shared" si="12"/>
        <v/>
      </c>
      <c r="J446" t="str">
        <f t="shared" si="13"/>
        <v/>
      </c>
    </row>
    <row r="447" spans="8:10" x14ac:dyDescent="0.25">
      <c r="H447" t="str">
        <f>IF(ISBLANK(E447), "", COUNTIFS(Validation!$C$17:$C$31, E447))</f>
        <v/>
      </c>
      <c r="I447" t="str">
        <f t="shared" si="12"/>
        <v/>
      </c>
      <c r="J447" t="str">
        <f t="shared" si="13"/>
        <v/>
      </c>
    </row>
    <row r="448" spans="8:10" x14ac:dyDescent="0.25">
      <c r="H448" t="str">
        <f>IF(ISBLANK(E448), "", COUNTIFS(Validation!$C$17:$C$31, E448))</f>
        <v/>
      </c>
      <c r="I448" t="str">
        <f t="shared" si="12"/>
        <v/>
      </c>
      <c r="J448" t="str">
        <f t="shared" si="13"/>
        <v/>
      </c>
    </row>
    <row r="449" spans="8:10" x14ac:dyDescent="0.25">
      <c r="H449" t="str">
        <f>IF(ISBLANK(E449), "", COUNTIFS(Validation!$C$17:$C$31, E449))</f>
        <v/>
      </c>
      <c r="I449" t="str">
        <f t="shared" si="12"/>
        <v/>
      </c>
      <c r="J449" t="str">
        <f t="shared" si="13"/>
        <v/>
      </c>
    </row>
    <row r="450" spans="8:10" x14ac:dyDescent="0.25">
      <c r="H450" t="str">
        <f>IF(ISBLANK(E450), "", COUNTIFS(Validation!$C$17:$C$31, E450))</f>
        <v/>
      </c>
      <c r="I450" t="str">
        <f t="shared" ref="I450:I513" si="14">IF(ISBLANK(B450), "", COUNTIF(B:B, B450))</f>
        <v/>
      </c>
      <c r="J450" t="str">
        <f t="shared" si="13"/>
        <v/>
      </c>
    </row>
    <row r="451" spans="8:10" x14ac:dyDescent="0.25">
      <c r="H451" t="str">
        <f>IF(ISBLANK(E451), "", COUNTIFS(Validation!$C$17:$C$31, E451))</f>
        <v/>
      </c>
      <c r="I451" t="str">
        <f t="shared" si="14"/>
        <v/>
      </c>
      <c r="J451" t="str">
        <f t="shared" ref="J451:J514" si="15">IF($C451="","",COUNTIF(B:B,$C451))</f>
        <v/>
      </c>
    </row>
    <row r="452" spans="8:10" x14ac:dyDescent="0.25">
      <c r="H452" t="str">
        <f>IF(ISBLANK(E452), "", COUNTIFS(Validation!$C$17:$C$31, E452))</f>
        <v/>
      </c>
      <c r="I452" t="str">
        <f t="shared" si="14"/>
        <v/>
      </c>
      <c r="J452" t="str">
        <f t="shared" si="15"/>
        <v/>
      </c>
    </row>
    <row r="453" spans="8:10" x14ac:dyDescent="0.25">
      <c r="H453" t="str">
        <f>IF(ISBLANK(E453), "", COUNTIFS(Validation!$C$17:$C$31, E453))</f>
        <v/>
      </c>
      <c r="I453" t="str">
        <f t="shared" si="14"/>
        <v/>
      </c>
      <c r="J453" t="str">
        <f t="shared" si="15"/>
        <v/>
      </c>
    </row>
    <row r="454" spans="8:10" x14ac:dyDescent="0.25">
      <c r="H454" t="str">
        <f>IF(ISBLANK(E454), "", COUNTIFS(Validation!$C$17:$C$31, E454))</f>
        <v/>
      </c>
      <c r="I454" t="str">
        <f t="shared" si="14"/>
        <v/>
      </c>
      <c r="J454" t="str">
        <f t="shared" si="15"/>
        <v/>
      </c>
    </row>
    <row r="455" spans="8:10" x14ac:dyDescent="0.25">
      <c r="H455" t="str">
        <f>IF(ISBLANK(E455), "", COUNTIFS(Validation!$C$17:$C$31, E455))</f>
        <v/>
      </c>
      <c r="I455" t="str">
        <f t="shared" si="14"/>
        <v/>
      </c>
      <c r="J455" t="str">
        <f t="shared" si="15"/>
        <v/>
      </c>
    </row>
    <row r="456" spans="8:10" x14ac:dyDescent="0.25">
      <c r="H456" t="str">
        <f>IF(ISBLANK(E456), "", COUNTIFS(Validation!$C$17:$C$31, E456))</f>
        <v/>
      </c>
      <c r="I456" t="str">
        <f t="shared" si="14"/>
        <v/>
      </c>
      <c r="J456" t="str">
        <f t="shared" si="15"/>
        <v/>
      </c>
    </row>
    <row r="457" spans="8:10" x14ac:dyDescent="0.25">
      <c r="H457" t="str">
        <f>IF(ISBLANK(E457), "", COUNTIFS(Validation!$C$17:$C$31, E457))</f>
        <v/>
      </c>
      <c r="I457" t="str">
        <f t="shared" si="14"/>
        <v/>
      </c>
      <c r="J457" t="str">
        <f t="shared" si="15"/>
        <v/>
      </c>
    </row>
    <row r="458" spans="8:10" x14ac:dyDescent="0.25">
      <c r="H458" t="str">
        <f>IF(ISBLANK(E458), "", COUNTIFS(Validation!$C$17:$C$31, E458))</f>
        <v/>
      </c>
      <c r="I458" t="str">
        <f t="shared" si="14"/>
        <v/>
      </c>
      <c r="J458" t="str">
        <f t="shared" si="15"/>
        <v/>
      </c>
    </row>
    <row r="459" spans="8:10" x14ac:dyDescent="0.25">
      <c r="H459" t="str">
        <f>IF(ISBLANK(E459), "", COUNTIFS(Validation!$C$17:$C$31, E459))</f>
        <v/>
      </c>
      <c r="I459" t="str">
        <f t="shared" si="14"/>
        <v/>
      </c>
      <c r="J459" t="str">
        <f t="shared" si="15"/>
        <v/>
      </c>
    </row>
    <row r="460" spans="8:10" x14ac:dyDescent="0.25">
      <c r="H460" t="str">
        <f>IF(ISBLANK(E460), "", COUNTIFS(Validation!$C$17:$C$31, E460))</f>
        <v/>
      </c>
      <c r="I460" t="str">
        <f t="shared" si="14"/>
        <v/>
      </c>
      <c r="J460" t="str">
        <f t="shared" si="15"/>
        <v/>
      </c>
    </row>
    <row r="461" spans="8:10" x14ac:dyDescent="0.25">
      <c r="H461" t="str">
        <f>IF(ISBLANK(E461), "", COUNTIFS(Validation!$C$17:$C$31, E461))</f>
        <v/>
      </c>
      <c r="I461" t="str">
        <f t="shared" si="14"/>
        <v/>
      </c>
      <c r="J461" t="str">
        <f t="shared" si="15"/>
        <v/>
      </c>
    </row>
    <row r="462" spans="8:10" x14ac:dyDescent="0.25">
      <c r="H462" t="str">
        <f>IF(ISBLANK(E462), "", COUNTIFS(Validation!$C$17:$C$31, E462))</f>
        <v/>
      </c>
      <c r="I462" t="str">
        <f t="shared" si="14"/>
        <v/>
      </c>
      <c r="J462" t="str">
        <f t="shared" si="15"/>
        <v/>
      </c>
    </row>
    <row r="463" spans="8:10" x14ac:dyDescent="0.25">
      <c r="H463" t="str">
        <f>IF(ISBLANK(E463), "", COUNTIFS(Validation!$C$17:$C$31, E463))</f>
        <v/>
      </c>
      <c r="I463" t="str">
        <f t="shared" si="14"/>
        <v/>
      </c>
      <c r="J463" t="str">
        <f t="shared" si="15"/>
        <v/>
      </c>
    </row>
    <row r="464" spans="8:10" x14ac:dyDescent="0.25">
      <c r="H464" t="str">
        <f>IF(ISBLANK(E464), "", COUNTIFS(Validation!$C$17:$C$31, E464))</f>
        <v/>
      </c>
      <c r="I464" t="str">
        <f t="shared" si="14"/>
        <v/>
      </c>
      <c r="J464" t="str">
        <f t="shared" si="15"/>
        <v/>
      </c>
    </row>
    <row r="465" spans="8:10" x14ac:dyDescent="0.25">
      <c r="H465" t="str">
        <f>IF(ISBLANK(E465), "", COUNTIFS(Validation!$C$17:$C$31, E465))</f>
        <v/>
      </c>
      <c r="I465" t="str">
        <f t="shared" si="14"/>
        <v/>
      </c>
      <c r="J465" t="str">
        <f t="shared" si="15"/>
        <v/>
      </c>
    </row>
    <row r="466" spans="8:10" x14ac:dyDescent="0.25">
      <c r="H466" t="str">
        <f>IF(ISBLANK(E466), "", COUNTIFS(Validation!$C$17:$C$31, E466))</f>
        <v/>
      </c>
      <c r="I466" t="str">
        <f t="shared" si="14"/>
        <v/>
      </c>
      <c r="J466" t="str">
        <f t="shared" si="15"/>
        <v/>
      </c>
    </row>
    <row r="467" spans="8:10" x14ac:dyDescent="0.25">
      <c r="H467" t="str">
        <f>IF(ISBLANK(E467), "", COUNTIFS(Validation!$C$17:$C$31, E467))</f>
        <v/>
      </c>
      <c r="I467" t="str">
        <f t="shared" si="14"/>
        <v/>
      </c>
      <c r="J467" t="str">
        <f t="shared" si="15"/>
        <v/>
      </c>
    </row>
    <row r="468" spans="8:10" x14ac:dyDescent="0.25">
      <c r="H468" t="str">
        <f>IF(ISBLANK(E468), "", COUNTIFS(Validation!$C$17:$C$31, E468))</f>
        <v/>
      </c>
      <c r="I468" t="str">
        <f t="shared" si="14"/>
        <v/>
      </c>
      <c r="J468" t="str">
        <f t="shared" si="15"/>
        <v/>
      </c>
    </row>
    <row r="469" spans="8:10" x14ac:dyDescent="0.25">
      <c r="H469" t="str">
        <f>IF(ISBLANK(E469), "", COUNTIFS(Validation!$C$17:$C$31, E469))</f>
        <v/>
      </c>
      <c r="I469" t="str">
        <f t="shared" si="14"/>
        <v/>
      </c>
      <c r="J469" t="str">
        <f t="shared" si="15"/>
        <v/>
      </c>
    </row>
    <row r="470" spans="8:10" x14ac:dyDescent="0.25">
      <c r="H470" t="str">
        <f>IF(ISBLANK(E470), "", COUNTIFS(Validation!$C$17:$C$31, E470))</f>
        <v/>
      </c>
      <c r="I470" t="str">
        <f t="shared" si="14"/>
        <v/>
      </c>
      <c r="J470" t="str">
        <f t="shared" si="15"/>
        <v/>
      </c>
    </row>
    <row r="471" spans="8:10" x14ac:dyDescent="0.25">
      <c r="H471" t="str">
        <f>IF(ISBLANK(E471), "", COUNTIFS(Validation!$C$17:$C$31, E471))</f>
        <v/>
      </c>
      <c r="I471" t="str">
        <f t="shared" si="14"/>
        <v/>
      </c>
      <c r="J471" t="str">
        <f t="shared" si="15"/>
        <v/>
      </c>
    </row>
    <row r="472" spans="8:10" x14ac:dyDescent="0.25">
      <c r="H472" t="str">
        <f>IF(ISBLANK(E472), "", COUNTIFS(Validation!$C$17:$C$31, E472))</f>
        <v/>
      </c>
      <c r="I472" t="str">
        <f t="shared" si="14"/>
        <v/>
      </c>
      <c r="J472" t="str">
        <f t="shared" si="15"/>
        <v/>
      </c>
    </row>
    <row r="473" spans="8:10" x14ac:dyDescent="0.25">
      <c r="H473" t="str">
        <f>IF(ISBLANK(E473), "", COUNTIFS(Validation!$C$17:$C$31, E473))</f>
        <v/>
      </c>
      <c r="I473" t="str">
        <f t="shared" si="14"/>
        <v/>
      </c>
      <c r="J473" t="str">
        <f t="shared" si="15"/>
        <v/>
      </c>
    </row>
    <row r="474" spans="8:10" x14ac:dyDescent="0.25">
      <c r="H474" t="str">
        <f>IF(ISBLANK(E474), "", COUNTIFS(Validation!$C$17:$C$31, E474))</f>
        <v/>
      </c>
      <c r="I474" t="str">
        <f t="shared" si="14"/>
        <v/>
      </c>
      <c r="J474" t="str">
        <f t="shared" si="15"/>
        <v/>
      </c>
    </row>
    <row r="475" spans="8:10" x14ac:dyDescent="0.25">
      <c r="H475" t="str">
        <f>IF(ISBLANK(E475), "", COUNTIFS(Validation!$C$17:$C$31, E475))</f>
        <v/>
      </c>
      <c r="I475" t="str">
        <f t="shared" si="14"/>
        <v/>
      </c>
      <c r="J475" t="str">
        <f t="shared" si="15"/>
        <v/>
      </c>
    </row>
    <row r="476" spans="8:10" x14ac:dyDescent="0.25">
      <c r="H476" t="str">
        <f>IF(ISBLANK(E476), "", COUNTIFS(Validation!$C$17:$C$31, E476))</f>
        <v/>
      </c>
      <c r="I476" t="str">
        <f t="shared" si="14"/>
        <v/>
      </c>
      <c r="J476" t="str">
        <f t="shared" si="15"/>
        <v/>
      </c>
    </row>
    <row r="477" spans="8:10" x14ac:dyDescent="0.25">
      <c r="H477" t="str">
        <f>IF(ISBLANK(E477), "", COUNTIFS(Validation!$C$17:$C$31, E477))</f>
        <v/>
      </c>
      <c r="I477" t="str">
        <f t="shared" si="14"/>
        <v/>
      </c>
      <c r="J477" t="str">
        <f t="shared" si="15"/>
        <v/>
      </c>
    </row>
    <row r="478" spans="8:10" x14ac:dyDescent="0.25">
      <c r="H478" t="str">
        <f>IF(ISBLANK(E478), "", COUNTIFS(Validation!$C$17:$C$31, E478))</f>
        <v/>
      </c>
      <c r="I478" t="str">
        <f t="shared" si="14"/>
        <v/>
      </c>
      <c r="J478" t="str">
        <f t="shared" si="15"/>
        <v/>
      </c>
    </row>
    <row r="479" spans="8:10" x14ac:dyDescent="0.25">
      <c r="H479" t="str">
        <f>IF(ISBLANK(E479), "", COUNTIFS(Validation!$C$17:$C$31, E479))</f>
        <v/>
      </c>
      <c r="I479" t="str">
        <f t="shared" si="14"/>
        <v/>
      </c>
      <c r="J479" t="str">
        <f t="shared" si="15"/>
        <v/>
      </c>
    </row>
    <row r="480" spans="8:10" x14ac:dyDescent="0.25">
      <c r="H480" t="str">
        <f>IF(ISBLANK(E480), "", COUNTIFS(Validation!$C$17:$C$31, E480))</f>
        <v/>
      </c>
      <c r="I480" t="str">
        <f t="shared" si="14"/>
        <v/>
      </c>
      <c r="J480" t="str">
        <f t="shared" si="15"/>
        <v/>
      </c>
    </row>
    <row r="481" spans="8:10" x14ac:dyDescent="0.25">
      <c r="H481" t="str">
        <f>IF(ISBLANK(E481), "", COUNTIFS(Validation!$C$17:$C$31, E481))</f>
        <v/>
      </c>
      <c r="I481" t="str">
        <f t="shared" si="14"/>
        <v/>
      </c>
      <c r="J481" t="str">
        <f t="shared" si="15"/>
        <v/>
      </c>
    </row>
    <row r="482" spans="8:10" x14ac:dyDescent="0.25">
      <c r="H482" t="str">
        <f>IF(ISBLANK(E482), "", COUNTIFS(Validation!$C$17:$C$31, E482))</f>
        <v/>
      </c>
      <c r="I482" t="str">
        <f t="shared" si="14"/>
        <v/>
      </c>
      <c r="J482" t="str">
        <f t="shared" si="15"/>
        <v/>
      </c>
    </row>
    <row r="483" spans="8:10" x14ac:dyDescent="0.25">
      <c r="H483" t="str">
        <f>IF(ISBLANK(E483), "", COUNTIFS(Validation!$C$17:$C$31, E483))</f>
        <v/>
      </c>
      <c r="I483" t="str">
        <f t="shared" si="14"/>
        <v/>
      </c>
      <c r="J483" t="str">
        <f t="shared" si="15"/>
        <v/>
      </c>
    </row>
    <row r="484" spans="8:10" x14ac:dyDescent="0.25">
      <c r="H484" t="str">
        <f>IF(ISBLANK(E484), "", COUNTIFS(Validation!$C$17:$C$31, E484))</f>
        <v/>
      </c>
      <c r="I484" t="str">
        <f t="shared" si="14"/>
        <v/>
      </c>
      <c r="J484" t="str">
        <f t="shared" si="15"/>
        <v/>
      </c>
    </row>
    <row r="485" spans="8:10" x14ac:dyDescent="0.25">
      <c r="H485" t="str">
        <f>IF(ISBLANK(E485), "", COUNTIFS(Validation!$C$17:$C$31, E485))</f>
        <v/>
      </c>
      <c r="I485" t="str">
        <f t="shared" si="14"/>
        <v/>
      </c>
      <c r="J485" t="str">
        <f t="shared" si="15"/>
        <v/>
      </c>
    </row>
    <row r="486" spans="8:10" x14ac:dyDescent="0.25">
      <c r="H486" t="str">
        <f>IF(ISBLANK(E486), "", COUNTIFS(Validation!$C$17:$C$31, E486))</f>
        <v/>
      </c>
      <c r="I486" t="str">
        <f t="shared" si="14"/>
        <v/>
      </c>
      <c r="J486" t="str">
        <f t="shared" si="15"/>
        <v/>
      </c>
    </row>
    <row r="487" spans="8:10" x14ac:dyDescent="0.25">
      <c r="H487" t="str">
        <f>IF(ISBLANK(E487), "", COUNTIFS(Validation!$C$17:$C$31, E487))</f>
        <v/>
      </c>
      <c r="I487" t="str">
        <f t="shared" si="14"/>
        <v/>
      </c>
      <c r="J487" t="str">
        <f t="shared" si="15"/>
        <v/>
      </c>
    </row>
    <row r="488" spans="8:10" x14ac:dyDescent="0.25">
      <c r="H488" t="str">
        <f>IF(ISBLANK(E488), "", COUNTIFS(Validation!$C$17:$C$31, E488))</f>
        <v/>
      </c>
      <c r="I488" t="str">
        <f t="shared" si="14"/>
        <v/>
      </c>
      <c r="J488" t="str">
        <f t="shared" si="15"/>
        <v/>
      </c>
    </row>
    <row r="489" spans="8:10" x14ac:dyDescent="0.25">
      <c r="H489" t="str">
        <f>IF(ISBLANK(E489), "", COUNTIFS(Validation!$C$17:$C$31, E489))</f>
        <v/>
      </c>
      <c r="I489" t="str">
        <f t="shared" si="14"/>
        <v/>
      </c>
      <c r="J489" t="str">
        <f t="shared" si="15"/>
        <v/>
      </c>
    </row>
    <row r="490" spans="8:10" x14ac:dyDescent="0.25">
      <c r="H490" t="str">
        <f>IF(ISBLANK(E490), "", COUNTIFS(Validation!$C$17:$C$31, E490))</f>
        <v/>
      </c>
      <c r="I490" t="str">
        <f t="shared" si="14"/>
        <v/>
      </c>
      <c r="J490" t="str">
        <f t="shared" si="15"/>
        <v/>
      </c>
    </row>
    <row r="491" spans="8:10" x14ac:dyDescent="0.25">
      <c r="H491" t="str">
        <f>IF(ISBLANK(E491), "", COUNTIFS(Validation!$C$17:$C$31, E491))</f>
        <v/>
      </c>
      <c r="I491" t="str">
        <f t="shared" si="14"/>
        <v/>
      </c>
      <c r="J491" t="str">
        <f t="shared" si="15"/>
        <v/>
      </c>
    </row>
    <row r="492" spans="8:10" x14ac:dyDescent="0.25">
      <c r="H492" t="str">
        <f>IF(ISBLANK(E492), "", COUNTIFS(Validation!$C$17:$C$31, E492))</f>
        <v/>
      </c>
      <c r="I492" t="str">
        <f t="shared" si="14"/>
        <v/>
      </c>
      <c r="J492" t="str">
        <f t="shared" si="15"/>
        <v/>
      </c>
    </row>
    <row r="493" spans="8:10" x14ac:dyDescent="0.25">
      <c r="H493" t="str">
        <f>IF(ISBLANK(E493), "", COUNTIFS(Validation!$C$17:$C$31, E493))</f>
        <v/>
      </c>
      <c r="I493" t="str">
        <f t="shared" si="14"/>
        <v/>
      </c>
      <c r="J493" t="str">
        <f t="shared" si="15"/>
        <v/>
      </c>
    </row>
    <row r="494" spans="8:10" x14ac:dyDescent="0.25">
      <c r="H494" t="str">
        <f>IF(ISBLANK(E494), "", COUNTIFS(Validation!$C$17:$C$31, E494))</f>
        <v/>
      </c>
      <c r="I494" t="str">
        <f t="shared" si="14"/>
        <v/>
      </c>
      <c r="J494" t="str">
        <f t="shared" si="15"/>
        <v/>
      </c>
    </row>
    <row r="495" spans="8:10" x14ac:dyDescent="0.25">
      <c r="H495" t="str">
        <f>IF(ISBLANK(E495), "", COUNTIFS(Validation!$C$17:$C$31, E495))</f>
        <v/>
      </c>
      <c r="I495" t="str">
        <f t="shared" si="14"/>
        <v/>
      </c>
      <c r="J495" t="str">
        <f t="shared" si="15"/>
        <v/>
      </c>
    </row>
    <row r="496" spans="8:10" x14ac:dyDescent="0.25">
      <c r="H496" t="str">
        <f>IF(ISBLANK(E496), "", COUNTIFS(Validation!$C$17:$C$31, E496))</f>
        <v/>
      </c>
      <c r="I496" t="str">
        <f t="shared" si="14"/>
        <v/>
      </c>
      <c r="J496" t="str">
        <f t="shared" si="15"/>
        <v/>
      </c>
    </row>
    <row r="497" spans="8:10" x14ac:dyDescent="0.25">
      <c r="H497" t="str">
        <f>IF(ISBLANK(E497), "", COUNTIFS(Validation!$C$17:$C$31, E497))</f>
        <v/>
      </c>
      <c r="I497" t="str">
        <f t="shared" si="14"/>
        <v/>
      </c>
      <c r="J497" t="str">
        <f t="shared" si="15"/>
        <v/>
      </c>
    </row>
    <row r="498" spans="8:10" x14ac:dyDescent="0.25">
      <c r="H498" t="str">
        <f>IF(ISBLANK(E498), "", COUNTIFS(Validation!$C$17:$C$31, E498))</f>
        <v/>
      </c>
      <c r="I498" t="str">
        <f t="shared" si="14"/>
        <v/>
      </c>
      <c r="J498" t="str">
        <f t="shared" si="15"/>
        <v/>
      </c>
    </row>
    <row r="499" spans="8:10" x14ac:dyDescent="0.25">
      <c r="H499" t="str">
        <f>IF(ISBLANK(E499), "", COUNTIFS(Validation!$C$17:$C$31, E499))</f>
        <v/>
      </c>
      <c r="I499" t="str">
        <f t="shared" si="14"/>
        <v/>
      </c>
      <c r="J499" t="str">
        <f t="shared" si="15"/>
        <v/>
      </c>
    </row>
    <row r="500" spans="8:10" x14ac:dyDescent="0.25">
      <c r="H500" t="str">
        <f>IF(ISBLANK(E500), "", COUNTIFS(Validation!$C$17:$C$31, E500))</f>
        <v/>
      </c>
      <c r="I500" t="str">
        <f t="shared" si="14"/>
        <v/>
      </c>
      <c r="J500" t="str">
        <f t="shared" si="15"/>
        <v/>
      </c>
    </row>
    <row r="501" spans="8:10" x14ac:dyDescent="0.25">
      <c r="H501" t="str">
        <f>IF(ISBLANK(E501), "", COUNTIFS(Validation!$C$17:$C$31, E501))</f>
        <v/>
      </c>
      <c r="I501" t="str">
        <f t="shared" si="14"/>
        <v/>
      </c>
      <c r="J501" t="str">
        <f t="shared" si="15"/>
        <v/>
      </c>
    </row>
    <row r="502" spans="8:10" x14ac:dyDescent="0.25">
      <c r="H502" t="str">
        <f>IF(ISBLANK(E502), "", COUNTIFS(Validation!$C$17:$C$31, E502))</f>
        <v/>
      </c>
      <c r="I502" t="str">
        <f t="shared" si="14"/>
        <v/>
      </c>
      <c r="J502" t="str">
        <f t="shared" si="15"/>
        <v/>
      </c>
    </row>
    <row r="503" spans="8:10" x14ac:dyDescent="0.25">
      <c r="H503" t="str">
        <f>IF(ISBLANK(E503), "", COUNTIFS(Validation!$C$17:$C$31, E503))</f>
        <v/>
      </c>
      <c r="I503" t="str">
        <f t="shared" si="14"/>
        <v/>
      </c>
      <c r="J503" t="str">
        <f t="shared" si="15"/>
        <v/>
      </c>
    </row>
    <row r="504" spans="8:10" x14ac:dyDescent="0.25">
      <c r="H504" t="str">
        <f>IF(ISBLANK(E504), "", COUNTIFS(Validation!$C$17:$C$31, E504))</f>
        <v/>
      </c>
      <c r="I504" t="str">
        <f t="shared" si="14"/>
        <v/>
      </c>
      <c r="J504" t="str">
        <f t="shared" si="15"/>
        <v/>
      </c>
    </row>
    <row r="505" spans="8:10" x14ac:dyDescent="0.25">
      <c r="H505" t="str">
        <f>IF(ISBLANK(E505), "", COUNTIFS(Validation!$C$17:$C$31, E505))</f>
        <v/>
      </c>
      <c r="I505" t="str">
        <f t="shared" si="14"/>
        <v/>
      </c>
      <c r="J505" t="str">
        <f t="shared" si="15"/>
        <v/>
      </c>
    </row>
    <row r="506" spans="8:10" x14ac:dyDescent="0.25">
      <c r="H506" t="str">
        <f>IF(ISBLANK(E506), "", COUNTIFS(Validation!$C$17:$C$31, E506))</f>
        <v/>
      </c>
      <c r="I506" t="str">
        <f t="shared" si="14"/>
        <v/>
      </c>
      <c r="J506" t="str">
        <f t="shared" si="15"/>
        <v/>
      </c>
    </row>
    <row r="507" spans="8:10" x14ac:dyDescent="0.25">
      <c r="H507" t="str">
        <f>IF(ISBLANK(E507), "", COUNTIFS(Validation!$C$17:$C$31, E507))</f>
        <v/>
      </c>
      <c r="I507" t="str">
        <f t="shared" si="14"/>
        <v/>
      </c>
      <c r="J507" t="str">
        <f t="shared" si="15"/>
        <v/>
      </c>
    </row>
    <row r="508" spans="8:10" x14ac:dyDescent="0.25">
      <c r="H508" t="str">
        <f>IF(ISBLANK(E508), "", COUNTIFS(Validation!$C$17:$C$31, E508))</f>
        <v/>
      </c>
      <c r="I508" t="str">
        <f t="shared" si="14"/>
        <v/>
      </c>
      <c r="J508" t="str">
        <f t="shared" si="15"/>
        <v/>
      </c>
    </row>
    <row r="509" spans="8:10" x14ac:dyDescent="0.25">
      <c r="H509" t="str">
        <f>IF(ISBLANK(E509), "", COUNTIFS(Validation!$C$17:$C$31, E509))</f>
        <v/>
      </c>
      <c r="I509" t="str">
        <f t="shared" si="14"/>
        <v/>
      </c>
      <c r="J509" t="str">
        <f t="shared" si="15"/>
        <v/>
      </c>
    </row>
    <row r="510" spans="8:10" x14ac:dyDescent="0.25">
      <c r="H510" t="str">
        <f>IF(ISBLANK(E510), "", COUNTIFS(Validation!$C$17:$C$31, E510))</f>
        <v/>
      </c>
      <c r="I510" t="str">
        <f t="shared" si="14"/>
        <v/>
      </c>
      <c r="J510" t="str">
        <f t="shared" si="15"/>
        <v/>
      </c>
    </row>
    <row r="511" spans="8:10" x14ac:dyDescent="0.25">
      <c r="H511" t="str">
        <f>IF(ISBLANK(E511), "", COUNTIFS(Validation!$C$17:$C$31, E511))</f>
        <v/>
      </c>
      <c r="I511" t="str">
        <f t="shared" si="14"/>
        <v/>
      </c>
      <c r="J511" t="str">
        <f t="shared" si="15"/>
        <v/>
      </c>
    </row>
    <row r="512" spans="8:10" x14ac:dyDescent="0.25">
      <c r="H512" t="str">
        <f>IF(ISBLANK(E512), "", COUNTIFS(Validation!$C$17:$C$31, E512))</f>
        <v/>
      </c>
      <c r="I512" t="str">
        <f t="shared" si="14"/>
        <v/>
      </c>
      <c r="J512" t="str">
        <f t="shared" si="15"/>
        <v/>
      </c>
    </row>
    <row r="513" spans="8:10" x14ac:dyDescent="0.25">
      <c r="H513" t="str">
        <f>IF(ISBLANK(E513), "", COUNTIFS(Validation!$C$17:$C$31, E513))</f>
        <v/>
      </c>
      <c r="I513" t="str">
        <f t="shared" si="14"/>
        <v/>
      </c>
      <c r="J513" t="str">
        <f t="shared" si="15"/>
        <v/>
      </c>
    </row>
    <row r="514" spans="8:10" x14ac:dyDescent="0.25">
      <c r="H514" t="str">
        <f>IF(ISBLANK(E514), "", COUNTIFS(Validation!$C$17:$C$31, E514))</f>
        <v/>
      </c>
      <c r="I514" t="str">
        <f t="shared" ref="I514:I577" si="16">IF(ISBLANK(B514), "", COUNTIF(B:B, B514))</f>
        <v/>
      </c>
      <c r="J514" t="str">
        <f t="shared" si="15"/>
        <v/>
      </c>
    </row>
    <row r="515" spans="8:10" x14ac:dyDescent="0.25">
      <c r="H515" t="str">
        <f>IF(ISBLANK(E515), "", COUNTIFS(Validation!$C$17:$C$31, E515))</f>
        <v/>
      </c>
      <c r="I515" t="str">
        <f t="shared" si="16"/>
        <v/>
      </c>
      <c r="J515" t="str">
        <f t="shared" ref="J515:J578" si="17">IF($C515="","",COUNTIF(B:B,$C515))</f>
        <v/>
      </c>
    </row>
    <row r="516" spans="8:10" x14ac:dyDescent="0.25">
      <c r="H516" t="str">
        <f>IF(ISBLANK(E516), "", COUNTIFS(Validation!$C$17:$C$31, E516))</f>
        <v/>
      </c>
      <c r="I516" t="str">
        <f t="shared" si="16"/>
        <v/>
      </c>
      <c r="J516" t="str">
        <f t="shared" si="17"/>
        <v/>
      </c>
    </row>
    <row r="517" spans="8:10" x14ac:dyDescent="0.25">
      <c r="H517" t="str">
        <f>IF(ISBLANK(E517), "", COUNTIFS(Validation!$C$17:$C$31, E517))</f>
        <v/>
      </c>
      <c r="I517" t="str">
        <f t="shared" si="16"/>
        <v/>
      </c>
      <c r="J517" t="str">
        <f t="shared" si="17"/>
        <v/>
      </c>
    </row>
    <row r="518" spans="8:10" x14ac:dyDescent="0.25">
      <c r="H518" t="str">
        <f>IF(ISBLANK(E518), "", COUNTIFS(Validation!$C$17:$C$31, E518))</f>
        <v/>
      </c>
      <c r="I518" t="str">
        <f t="shared" si="16"/>
        <v/>
      </c>
      <c r="J518" t="str">
        <f t="shared" si="17"/>
        <v/>
      </c>
    </row>
    <row r="519" spans="8:10" x14ac:dyDescent="0.25">
      <c r="H519" t="str">
        <f>IF(ISBLANK(E519), "", COUNTIFS(Validation!$C$17:$C$31, E519))</f>
        <v/>
      </c>
      <c r="I519" t="str">
        <f t="shared" si="16"/>
        <v/>
      </c>
      <c r="J519" t="str">
        <f t="shared" si="17"/>
        <v/>
      </c>
    </row>
    <row r="520" spans="8:10" x14ac:dyDescent="0.25">
      <c r="H520" t="str">
        <f>IF(ISBLANK(E520), "", COUNTIFS(Validation!$C$17:$C$31, E520))</f>
        <v/>
      </c>
      <c r="I520" t="str">
        <f t="shared" si="16"/>
        <v/>
      </c>
      <c r="J520" t="str">
        <f t="shared" si="17"/>
        <v/>
      </c>
    </row>
    <row r="521" spans="8:10" x14ac:dyDescent="0.25">
      <c r="H521" t="str">
        <f>IF(ISBLANK(E521), "", COUNTIFS(Validation!$C$17:$C$31, E521))</f>
        <v/>
      </c>
      <c r="I521" t="str">
        <f t="shared" si="16"/>
        <v/>
      </c>
      <c r="J521" t="str">
        <f t="shared" si="17"/>
        <v/>
      </c>
    </row>
    <row r="522" spans="8:10" x14ac:dyDescent="0.25">
      <c r="H522" t="str">
        <f>IF(ISBLANK(E522), "", COUNTIFS(Validation!$C$17:$C$31, E522))</f>
        <v/>
      </c>
      <c r="I522" t="str">
        <f t="shared" si="16"/>
        <v/>
      </c>
      <c r="J522" t="str">
        <f t="shared" si="17"/>
        <v/>
      </c>
    </row>
    <row r="523" spans="8:10" x14ac:dyDescent="0.25">
      <c r="H523" t="str">
        <f>IF(ISBLANK(E523), "", COUNTIFS(Validation!$C$17:$C$31, E523))</f>
        <v/>
      </c>
      <c r="I523" t="str">
        <f t="shared" si="16"/>
        <v/>
      </c>
      <c r="J523" t="str">
        <f t="shared" si="17"/>
        <v/>
      </c>
    </row>
    <row r="524" spans="8:10" x14ac:dyDescent="0.25">
      <c r="H524" t="str">
        <f>IF(ISBLANK(E524), "", COUNTIFS(Validation!$C$17:$C$31, E524))</f>
        <v/>
      </c>
      <c r="I524" t="str">
        <f t="shared" si="16"/>
        <v/>
      </c>
      <c r="J524" t="str">
        <f t="shared" si="17"/>
        <v/>
      </c>
    </row>
    <row r="525" spans="8:10" x14ac:dyDescent="0.25">
      <c r="H525" t="str">
        <f>IF(ISBLANK(E525), "", COUNTIFS(Validation!$C$17:$C$31, E525))</f>
        <v/>
      </c>
      <c r="I525" t="str">
        <f t="shared" si="16"/>
        <v/>
      </c>
      <c r="J525" t="str">
        <f t="shared" si="17"/>
        <v/>
      </c>
    </row>
    <row r="526" spans="8:10" x14ac:dyDescent="0.25">
      <c r="H526" t="str">
        <f>IF(ISBLANK(E526), "", COUNTIFS(Validation!$C$17:$C$31, E526))</f>
        <v/>
      </c>
      <c r="I526" t="str">
        <f t="shared" si="16"/>
        <v/>
      </c>
      <c r="J526" t="str">
        <f t="shared" si="17"/>
        <v/>
      </c>
    </row>
    <row r="527" spans="8:10" x14ac:dyDescent="0.25">
      <c r="H527" t="str">
        <f>IF(ISBLANK(E527), "", COUNTIFS(Validation!$C$17:$C$31, E527))</f>
        <v/>
      </c>
      <c r="I527" t="str">
        <f t="shared" si="16"/>
        <v/>
      </c>
      <c r="J527" t="str">
        <f t="shared" si="17"/>
        <v/>
      </c>
    </row>
    <row r="528" spans="8:10" x14ac:dyDescent="0.25">
      <c r="H528" t="str">
        <f>IF(ISBLANK(E528), "", COUNTIFS(Validation!$C$17:$C$31, E528))</f>
        <v/>
      </c>
      <c r="I528" t="str">
        <f t="shared" si="16"/>
        <v/>
      </c>
      <c r="J528" t="str">
        <f t="shared" si="17"/>
        <v/>
      </c>
    </row>
    <row r="529" spans="8:10" x14ac:dyDescent="0.25">
      <c r="H529" t="str">
        <f>IF(ISBLANK(E529), "", COUNTIFS(Validation!$C$17:$C$31, E529))</f>
        <v/>
      </c>
      <c r="I529" t="str">
        <f t="shared" si="16"/>
        <v/>
      </c>
      <c r="J529" t="str">
        <f t="shared" si="17"/>
        <v/>
      </c>
    </row>
    <row r="530" spans="8:10" x14ac:dyDescent="0.25">
      <c r="H530" t="str">
        <f>IF(ISBLANK(E530), "", COUNTIFS(Validation!$C$17:$C$31, E530))</f>
        <v/>
      </c>
      <c r="I530" t="str">
        <f t="shared" si="16"/>
        <v/>
      </c>
      <c r="J530" t="str">
        <f t="shared" si="17"/>
        <v/>
      </c>
    </row>
    <row r="531" spans="8:10" x14ac:dyDescent="0.25">
      <c r="H531" t="str">
        <f>IF(ISBLANK(E531), "", COUNTIFS(Validation!$C$17:$C$31, E531))</f>
        <v/>
      </c>
      <c r="I531" t="str">
        <f t="shared" si="16"/>
        <v/>
      </c>
      <c r="J531" t="str">
        <f t="shared" si="17"/>
        <v/>
      </c>
    </row>
    <row r="532" spans="8:10" x14ac:dyDescent="0.25">
      <c r="H532" t="str">
        <f>IF(ISBLANK(E532), "", COUNTIFS(Validation!$C$17:$C$31, E532))</f>
        <v/>
      </c>
      <c r="I532" t="str">
        <f t="shared" si="16"/>
        <v/>
      </c>
      <c r="J532" t="str">
        <f t="shared" si="17"/>
        <v/>
      </c>
    </row>
    <row r="533" spans="8:10" x14ac:dyDescent="0.25">
      <c r="H533" t="str">
        <f>IF(ISBLANK(E533), "", COUNTIFS(Validation!$C$17:$C$31, E533))</f>
        <v/>
      </c>
      <c r="I533" t="str">
        <f t="shared" si="16"/>
        <v/>
      </c>
      <c r="J533" t="str">
        <f t="shared" si="17"/>
        <v/>
      </c>
    </row>
    <row r="534" spans="8:10" x14ac:dyDescent="0.25">
      <c r="H534" t="str">
        <f>IF(ISBLANK(E534), "", COUNTIFS(Validation!$C$17:$C$31, E534))</f>
        <v/>
      </c>
      <c r="I534" t="str">
        <f t="shared" si="16"/>
        <v/>
      </c>
      <c r="J534" t="str">
        <f t="shared" si="17"/>
        <v/>
      </c>
    </row>
    <row r="535" spans="8:10" x14ac:dyDescent="0.25">
      <c r="H535" t="str">
        <f>IF(ISBLANK(E535), "", COUNTIFS(Validation!$C$17:$C$31, E535))</f>
        <v/>
      </c>
      <c r="I535" t="str">
        <f t="shared" si="16"/>
        <v/>
      </c>
      <c r="J535" t="str">
        <f t="shared" si="17"/>
        <v/>
      </c>
    </row>
    <row r="536" spans="8:10" x14ac:dyDescent="0.25">
      <c r="H536" t="str">
        <f>IF(ISBLANK(E536), "", COUNTIFS(Validation!$C$17:$C$31, E536))</f>
        <v/>
      </c>
      <c r="I536" t="str">
        <f t="shared" si="16"/>
        <v/>
      </c>
      <c r="J536" t="str">
        <f t="shared" si="17"/>
        <v/>
      </c>
    </row>
    <row r="537" spans="8:10" x14ac:dyDescent="0.25">
      <c r="H537" t="str">
        <f>IF(ISBLANK(E537), "", COUNTIFS(Validation!$C$17:$C$31, E537))</f>
        <v/>
      </c>
      <c r="I537" t="str">
        <f t="shared" si="16"/>
        <v/>
      </c>
      <c r="J537" t="str">
        <f t="shared" si="17"/>
        <v/>
      </c>
    </row>
    <row r="538" spans="8:10" x14ac:dyDescent="0.25">
      <c r="H538" t="str">
        <f>IF(ISBLANK(E538), "", COUNTIFS(Validation!$C$17:$C$31, E538))</f>
        <v/>
      </c>
      <c r="I538" t="str">
        <f t="shared" si="16"/>
        <v/>
      </c>
      <c r="J538" t="str">
        <f t="shared" si="17"/>
        <v/>
      </c>
    </row>
    <row r="539" spans="8:10" x14ac:dyDescent="0.25">
      <c r="H539" t="str">
        <f>IF(ISBLANK(E539), "", COUNTIFS(Validation!$C$17:$C$31, E539))</f>
        <v/>
      </c>
      <c r="I539" t="str">
        <f t="shared" si="16"/>
        <v/>
      </c>
      <c r="J539" t="str">
        <f t="shared" si="17"/>
        <v/>
      </c>
    </row>
    <row r="540" spans="8:10" x14ac:dyDescent="0.25">
      <c r="H540" t="str">
        <f>IF(ISBLANK(E540), "", COUNTIFS(Validation!$C$17:$C$31, E540))</f>
        <v/>
      </c>
      <c r="I540" t="str">
        <f t="shared" si="16"/>
        <v/>
      </c>
      <c r="J540" t="str">
        <f t="shared" si="17"/>
        <v/>
      </c>
    </row>
    <row r="541" spans="8:10" x14ac:dyDescent="0.25">
      <c r="H541" t="str">
        <f>IF(ISBLANK(E541), "", COUNTIFS(Validation!$C$17:$C$31, E541))</f>
        <v/>
      </c>
      <c r="I541" t="str">
        <f t="shared" si="16"/>
        <v/>
      </c>
      <c r="J541" t="str">
        <f t="shared" si="17"/>
        <v/>
      </c>
    </row>
    <row r="542" spans="8:10" x14ac:dyDescent="0.25">
      <c r="H542" t="str">
        <f>IF(ISBLANK(E542), "", COUNTIFS(Validation!$C$17:$C$31, E542))</f>
        <v/>
      </c>
      <c r="I542" t="str">
        <f t="shared" si="16"/>
        <v/>
      </c>
      <c r="J542" t="str">
        <f t="shared" si="17"/>
        <v/>
      </c>
    </row>
    <row r="543" spans="8:10" x14ac:dyDescent="0.25">
      <c r="H543" t="str">
        <f>IF(ISBLANK(E543), "", COUNTIFS(Validation!$C$17:$C$31, E543))</f>
        <v/>
      </c>
      <c r="I543" t="str">
        <f t="shared" si="16"/>
        <v/>
      </c>
      <c r="J543" t="str">
        <f t="shared" si="17"/>
        <v/>
      </c>
    </row>
    <row r="544" spans="8:10" x14ac:dyDescent="0.25">
      <c r="H544" t="str">
        <f>IF(ISBLANK(E544), "", COUNTIFS(Validation!$C$17:$C$31, E544))</f>
        <v/>
      </c>
      <c r="I544" t="str">
        <f t="shared" si="16"/>
        <v/>
      </c>
      <c r="J544" t="str">
        <f t="shared" si="17"/>
        <v/>
      </c>
    </row>
    <row r="545" spans="8:10" x14ac:dyDescent="0.25">
      <c r="H545" t="str">
        <f>IF(ISBLANK(E545), "", COUNTIFS(Validation!$C$17:$C$31, E545))</f>
        <v/>
      </c>
      <c r="I545" t="str">
        <f t="shared" si="16"/>
        <v/>
      </c>
      <c r="J545" t="str">
        <f t="shared" si="17"/>
        <v/>
      </c>
    </row>
    <row r="546" spans="8:10" x14ac:dyDescent="0.25">
      <c r="H546" t="str">
        <f>IF(ISBLANK(E546), "", COUNTIFS(Validation!$C$17:$C$31, E546))</f>
        <v/>
      </c>
      <c r="I546" t="str">
        <f t="shared" si="16"/>
        <v/>
      </c>
      <c r="J546" t="str">
        <f t="shared" si="17"/>
        <v/>
      </c>
    </row>
    <row r="547" spans="8:10" x14ac:dyDescent="0.25">
      <c r="H547" t="str">
        <f>IF(ISBLANK(E547), "", COUNTIFS(Validation!$C$17:$C$31, E547))</f>
        <v/>
      </c>
      <c r="I547" t="str">
        <f t="shared" si="16"/>
        <v/>
      </c>
      <c r="J547" t="str">
        <f t="shared" si="17"/>
        <v/>
      </c>
    </row>
    <row r="548" spans="8:10" x14ac:dyDescent="0.25">
      <c r="H548" t="str">
        <f>IF(ISBLANK(E548), "", COUNTIFS(Validation!$C$17:$C$31, E548))</f>
        <v/>
      </c>
      <c r="I548" t="str">
        <f t="shared" si="16"/>
        <v/>
      </c>
      <c r="J548" t="str">
        <f t="shared" si="17"/>
        <v/>
      </c>
    </row>
    <row r="549" spans="8:10" x14ac:dyDescent="0.25">
      <c r="H549" t="str">
        <f>IF(ISBLANK(E549), "", COUNTIFS(Validation!$C$17:$C$31, E549))</f>
        <v/>
      </c>
      <c r="I549" t="str">
        <f t="shared" si="16"/>
        <v/>
      </c>
      <c r="J549" t="str">
        <f t="shared" si="17"/>
        <v/>
      </c>
    </row>
    <row r="550" spans="8:10" x14ac:dyDescent="0.25">
      <c r="H550" t="str">
        <f>IF(ISBLANK(E550), "", COUNTIFS(Validation!$C$17:$C$31, E550))</f>
        <v/>
      </c>
      <c r="I550" t="str">
        <f t="shared" si="16"/>
        <v/>
      </c>
      <c r="J550" t="str">
        <f t="shared" si="17"/>
        <v/>
      </c>
    </row>
    <row r="551" spans="8:10" x14ac:dyDescent="0.25">
      <c r="H551" t="str">
        <f>IF(ISBLANK(E551), "", COUNTIFS(Validation!$C$17:$C$31, E551))</f>
        <v/>
      </c>
      <c r="I551" t="str">
        <f t="shared" si="16"/>
        <v/>
      </c>
      <c r="J551" t="str">
        <f t="shared" si="17"/>
        <v/>
      </c>
    </row>
    <row r="552" spans="8:10" x14ac:dyDescent="0.25">
      <c r="H552" t="str">
        <f>IF(ISBLANK(E552), "", COUNTIFS(Validation!$C$17:$C$31, E552))</f>
        <v/>
      </c>
      <c r="I552" t="str">
        <f t="shared" si="16"/>
        <v/>
      </c>
      <c r="J552" t="str">
        <f t="shared" si="17"/>
        <v/>
      </c>
    </row>
    <row r="553" spans="8:10" x14ac:dyDescent="0.25">
      <c r="H553" t="str">
        <f>IF(ISBLANK(E553), "", COUNTIFS(Validation!$C$17:$C$31, E553))</f>
        <v/>
      </c>
      <c r="I553" t="str">
        <f t="shared" si="16"/>
        <v/>
      </c>
      <c r="J553" t="str">
        <f t="shared" si="17"/>
        <v/>
      </c>
    </row>
    <row r="554" spans="8:10" x14ac:dyDescent="0.25">
      <c r="H554" t="str">
        <f>IF(ISBLANK(E554), "", COUNTIFS(Validation!$C$17:$C$31, E554))</f>
        <v/>
      </c>
      <c r="I554" t="str">
        <f t="shared" si="16"/>
        <v/>
      </c>
      <c r="J554" t="str">
        <f t="shared" si="17"/>
        <v/>
      </c>
    </row>
    <row r="555" spans="8:10" x14ac:dyDescent="0.25">
      <c r="H555" t="str">
        <f>IF(ISBLANK(E555), "", COUNTIFS(Validation!$C$17:$C$31, E555))</f>
        <v/>
      </c>
      <c r="I555" t="str">
        <f t="shared" si="16"/>
        <v/>
      </c>
      <c r="J555" t="str">
        <f t="shared" si="17"/>
        <v/>
      </c>
    </row>
    <row r="556" spans="8:10" x14ac:dyDescent="0.25">
      <c r="H556" t="str">
        <f>IF(ISBLANK(E556), "", COUNTIFS(Validation!$C$17:$C$31, E556))</f>
        <v/>
      </c>
      <c r="I556" t="str">
        <f t="shared" si="16"/>
        <v/>
      </c>
      <c r="J556" t="str">
        <f t="shared" si="17"/>
        <v/>
      </c>
    </row>
    <row r="557" spans="8:10" x14ac:dyDescent="0.25">
      <c r="H557" t="str">
        <f>IF(ISBLANK(E557), "", COUNTIFS(Validation!$C$17:$C$31, E557))</f>
        <v/>
      </c>
      <c r="I557" t="str">
        <f t="shared" si="16"/>
        <v/>
      </c>
      <c r="J557" t="str">
        <f t="shared" si="17"/>
        <v/>
      </c>
    </row>
    <row r="558" spans="8:10" x14ac:dyDescent="0.25">
      <c r="H558" t="str">
        <f>IF(ISBLANK(E558), "", COUNTIFS(Validation!$C$17:$C$31, E558))</f>
        <v/>
      </c>
      <c r="I558" t="str">
        <f t="shared" si="16"/>
        <v/>
      </c>
      <c r="J558" t="str">
        <f t="shared" si="17"/>
        <v/>
      </c>
    </row>
    <row r="559" spans="8:10" x14ac:dyDescent="0.25">
      <c r="H559" t="str">
        <f>IF(ISBLANK(E559), "", COUNTIFS(Validation!$C$17:$C$31, E559))</f>
        <v/>
      </c>
      <c r="I559" t="str">
        <f t="shared" si="16"/>
        <v/>
      </c>
      <c r="J559" t="str">
        <f t="shared" si="17"/>
        <v/>
      </c>
    </row>
    <row r="560" spans="8:10" x14ac:dyDescent="0.25">
      <c r="H560" t="str">
        <f>IF(ISBLANK(E560), "", COUNTIFS(Validation!$C$17:$C$31, E560))</f>
        <v/>
      </c>
      <c r="I560" t="str">
        <f t="shared" si="16"/>
        <v/>
      </c>
      <c r="J560" t="str">
        <f t="shared" si="17"/>
        <v/>
      </c>
    </row>
    <row r="561" spans="8:10" x14ac:dyDescent="0.25">
      <c r="H561" t="str">
        <f>IF(ISBLANK(E561), "", COUNTIFS(Validation!$C$17:$C$31, E561))</f>
        <v/>
      </c>
      <c r="I561" t="str">
        <f t="shared" si="16"/>
        <v/>
      </c>
      <c r="J561" t="str">
        <f t="shared" si="17"/>
        <v/>
      </c>
    </row>
    <row r="562" spans="8:10" x14ac:dyDescent="0.25">
      <c r="H562" t="str">
        <f>IF(ISBLANK(E562), "", COUNTIFS(Validation!$C$17:$C$31, E562))</f>
        <v/>
      </c>
      <c r="I562" t="str">
        <f t="shared" si="16"/>
        <v/>
      </c>
      <c r="J562" t="str">
        <f t="shared" si="17"/>
        <v/>
      </c>
    </row>
    <row r="563" spans="8:10" x14ac:dyDescent="0.25">
      <c r="H563" t="str">
        <f>IF(ISBLANK(E563), "", COUNTIFS(Validation!$C$17:$C$31, E563))</f>
        <v/>
      </c>
      <c r="I563" t="str">
        <f t="shared" si="16"/>
        <v/>
      </c>
      <c r="J563" t="str">
        <f t="shared" si="17"/>
        <v/>
      </c>
    </row>
    <row r="564" spans="8:10" x14ac:dyDescent="0.25">
      <c r="H564" t="str">
        <f>IF(ISBLANK(E564), "", COUNTIFS(Validation!$C$17:$C$31, E564))</f>
        <v/>
      </c>
      <c r="I564" t="str">
        <f t="shared" si="16"/>
        <v/>
      </c>
      <c r="J564" t="str">
        <f t="shared" si="17"/>
        <v/>
      </c>
    </row>
    <row r="565" spans="8:10" x14ac:dyDescent="0.25">
      <c r="H565" t="str">
        <f>IF(ISBLANK(E565), "", COUNTIFS(Validation!$C$17:$C$31, E565))</f>
        <v/>
      </c>
      <c r="I565" t="str">
        <f t="shared" si="16"/>
        <v/>
      </c>
      <c r="J565" t="str">
        <f t="shared" si="17"/>
        <v/>
      </c>
    </row>
    <row r="566" spans="8:10" x14ac:dyDescent="0.25">
      <c r="H566" t="str">
        <f>IF(ISBLANK(E566), "", COUNTIFS(Validation!$C$17:$C$31, E566))</f>
        <v/>
      </c>
      <c r="I566" t="str">
        <f t="shared" si="16"/>
        <v/>
      </c>
      <c r="J566" t="str">
        <f t="shared" si="17"/>
        <v/>
      </c>
    </row>
    <row r="567" spans="8:10" x14ac:dyDescent="0.25">
      <c r="H567" t="str">
        <f>IF(ISBLANK(E567), "", COUNTIFS(Validation!$C$17:$C$31, E567))</f>
        <v/>
      </c>
      <c r="I567" t="str">
        <f t="shared" si="16"/>
        <v/>
      </c>
      <c r="J567" t="str">
        <f t="shared" si="17"/>
        <v/>
      </c>
    </row>
    <row r="568" spans="8:10" x14ac:dyDescent="0.25">
      <c r="H568" t="str">
        <f>IF(ISBLANK(E568), "", COUNTIFS(Validation!$C$17:$C$31, E568))</f>
        <v/>
      </c>
      <c r="I568" t="str">
        <f t="shared" si="16"/>
        <v/>
      </c>
      <c r="J568" t="str">
        <f t="shared" si="17"/>
        <v/>
      </c>
    </row>
    <row r="569" spans="8:10" x14ac:dyDescent="0.25">
      <c r="H569" t="str">
        <f>IF(ISBLANK(E569), "", COUNTIFS(Validation!$C$17:$C$31, E569))</f>
        <v/>
      </c>
      <c r="I569" t="str">
        <f t="shared" si="16"/>
        <v/>
      </c>
      <c r="J569" t="str">
        <f t="shared" si="17"/>
        <v/>
      </c>
    </row>
    <row r="570" spans="8:10" x14ac:dyDescent="0.25">
      <c r="H570" t="str">
        <f>IF(ISBLANK(E570), "", COUNTIFS(Validation!$C$17:$C$31, E570))</f>
        <v/>
      </c>
      <c r="I570" t="str">
        <f t="shared" si="16"/>
        <v/>
      </c>
      <c r="J570" t="str">
        <f t="shared" si="17"/>
        <v/>
      </c>
    </row>
    <row r="571" spans="8:10" x14ac:dyDescent="0.25">
      <c r="H571" t="str">
        <f>IF(ISBLANK(E571), "", COUNTIFS(Validation!$C$17:$C$31, E571))</f>
        <v/>
      </c>
      <c r="I571" t="str">
        <f t="shared" si="16"/>
        <v/>
      </c>
      <c r="J571" t="str">
        <f t="shared" si="17"/>
        <v/>
      </c>
    </row>
    <row r="572" spans="8:10" x14ac:dyDescent="0.25">
      <c r="H572" t="str">
        <f>IF(ISBLANK(E572), "", COUNTIFS(Validation!$C$17:$C$31, E572))</f>
        <v/>
      </c>
      <c r="I572" t="str">
        <f t="shared" si="16"/>
        <v/>
      </c>
      <c r="J572" t="str">
        <f t="shared" si="17"/>
        <v/>
      </c>
    </row>
    <row r="573" spans="8:10" x14ac:dyDescent="0.25">
      <c r="H573" t="str">
        <f>IF(ISBLANK(E573), "", COUNTIFS(Validation!$C$17:$C$31, E573))</f>
        <v/>
      </c>
      <c r="I573" t="str">
        <f t="shared" si="16"/>
        <v/>
      </c>
      <c r="J573" t="str">
        <f t="shared" si="17"/>
        <v/>
      </c>
    </row>
    <row r="574" spans="8:10" x14ac:dyDescent="0.25">
      <c r="H574" t="str">
        <f>IF(ISBLANK(E574), "", COUNTIFS(Validation!$C$17:$C$31, E574))</f>
        <v/>
      </c>
      <c r="I574" t="str">
        <f t="shared" si="16"/>
        <v/>
      </c>
      <c r="J574" t="str">
        <f t="shared" si="17"/>
        <v/>
      </c>
    </row>
    <row r="575" spans="8:10" x14ac:dyDescent="0.25">
      <c r="H575" t="str">
        <f>IF(ISBLANK(E575), "", COUNTIFS(Validation!$C$17:$C$31, E575))</f>
        <v/>
      </c>
      <c r="I575" t="str">
        <f t="shared" si="16"/>
        <v/>
      </c>
      <c r="J575" t="str">
        <f t="shared" si="17"/>
        <v/>
      </c>
    </row>
    <row r="576" spans="8:10" x14ac:dyDescent="0.25">
      <c r="H576" t="str">
        <f>IF(ISBLANK(E576), "", COUNTIFS(Validation!$C$17:$C$31, E576))</f>
        <v/>
      </c>
      <c r="I576" t="str">
        <f t="shared" si="16"/>
        <v/>
      </c>
      <c r="J576" t="str">
        <f t="shared" si="17"/>
        <v/>
      </c>
    </row>
    <row r="577" spans="8:10" x14ac:dyDescent="0.25">
      <c r="H577" t="str">
        <f>IF(ISBLANK(E577), "", COUNTIFS(Validation!$C$17:$C$31, E577))</f>
        <v/>
      </c>
      <c r="I577" t="str">
        <f t="shared" si="16"/>
        <v/>
      </c>
      <c r="J577" t="str">
        <f t="shared" si="17"/>
        <v/>
      </c>
    </row>
    <row r="578" spans="8:10" x14ac:dyDescent="0.25">
      <c r="H578" t="str">
        <f>IF(ISBLANK(E578), "", COUNTIFS(Validation!$C$17:$C$31, E578))</f>
        <v/>
      </c>
      <c r="I578" t="str">
        <f t="shared" ref="I578:I641" si="18">IF(ISBLANK(B578), "", COUNTIF(B:B, B578))</f>
        <v/>
      </c>
      <c r="J578" t="str">
        <f t="shared" si="17"/>
        <v/>
      </c>
    </row>
    <row r="579" spans="8:10" x14ac:dyDescent="0.25">
      <c r="H579" t="str">
        <f>IF(ISBLANK(E579), "", COUNTIFS(Validation!$C$17:$C$31, E579))</f>
        <v/>
      </c>
      <c r="I579" t="str">
        <f t="shared" si="18"/>
        <v/>
      </c>
      <c r="J579" t="str">
        <f t="shared" ref="J579:J642" si="19">IF($C579="","",COUNTIF(B:B,$C579))</f>
        <v/>
      </c>
    </row>
    <row r="580" spans="8:10" x14ac:dyDescent="0.25">
      <c r="H580" t="str">
        <f>IF(ISBLANK(E580), "", COUNTIFS(Validation!$C$17:$C$31, E580))</f>
        <v/>
      </c>
      <c r="I580" t="str">
        <f t="shared" si="18"/>
        <v/>
      </c>
      <c r="J580" t="str">
        <f t="shared" si="19"/>
        <v/>
      </c>
    </row>
    <row r="581" spans="8:10" x14ac:dyDescent="0.25">
      <c r="H581" t="str">
        <f>IF(ISBLANK(E581), "", COUNTIFS(Validation!$C$17:$C$31, E581))</f>
        <v/>
      </c>
      <c r="I581" t="str">
        <f t="shared" si="18"/>
        <v/>
      </c>
      <c r="J581" t="str">
        <f t="shared" si="19"/>
        <v/>
      </c>
    </row>
    <row r="582" spans="8:10" x14ac:dyDescent="0.25">
      <c r="H582" t="str">
        <f>IF(ISBLANK(E582), "", COUNTIFS(Validation!$C$17:$C$31, E582))</f>
        <v/>
      </c>
      <c r="I582" t="str">
        <f t="shared" si="18"/>
        <v/>
      </c>
      <c r="J582" t="str">
        <f t="shared" si="19"/>
        <v/>
      </c>
    </row>
    <row r="583" spans="8:10" x14ac:dyDescent="0.25">
      <c r="H583" t="str">
        <f>IF(ISBLANK(E583), "", COUNTIFS(Validation!$C$17:$C$31, E583))</f>
        <v/>
      </c>
      <c r="I583" t="str">
        <f t="shared" si="18"/>
        <v/>
      </c>
      <c r="J583" t="str">
        <f t="shared" si="19"/>
        <v/>
      </c>
    </row>
    <row r="584" spans="8:10" x14ac:dyDescent="0.25">
      <c r="H584" t="str">
        <f>IF(ISBLANK(E584), "", COUNTIFS(Validation!$C$17:$C$31, E584))</f>
        <v/>
      </c>
      <c r="I584" t="str">
        <f t="shared" si="18"/>
        <v/>
      </c>
      <c r="J584" t="str">
        <f t="shared" si="19"/>
        <v/>
      </c>
    </row>
    <row r="585" spans="8:10" x14ac:dyDescent="0.25">
      <c r="H585" t="str">
        <f>IF(ISBLANK(E585), "", COUNTIFS(Validation!$C$17:$C$31, E585))</f>
        <v/>
      </c>
      <c r="I585" t="str">
        <f t="shared" si="18"/>
        <v/>
      </c>
      <c r="J585" t="str">
        <f t="shared" si="19"/>
        <v/>
      </c>
    </row>
    <row r="586" spans="8:10" x14ac:dyDescent="0.25">
      <c r="H586" t="str">
        <f>IF(ISBLANK(E586), "", COUNTIFS(Validation!$C$17:$C$31, E586))</f>
        <v/>
      </c>
      <c r="I586" t="str">
        <f t="shared" si="18"/>
        <v/>
      </c>
      <c r="J586" t="str">
        <f t="shared" si="19"/>
        <v/>
      </c>
    </row>
    <row r="587" spans="8:10" x14ac:dyDescent="0.25">
      <c r="H587" t="str">
        <f>IF(ISBLANK(E587), "", COUNTIFS(Validation!$C$17:$C$31, E587))</f>
        <v/>
      </c>
      <c r="I587" t="str">
        <f t="shared" si="18"/>
        <v/>
      </c>
      <c r="J587" t="str">
        <f t="shared" si="19"/>
        <v/>
      </c>
    </row>
    <row r="588" spans="8:10" x14ac:dyDescent="0.25">
      <c r="H588" t="str">
        <f>IF(ISBLANK(E588), "", COUNTIFS(Validation!$C$17:$C$31, E588))</f>
        <v/>
      </c>
      <c r="I588" t="str">
        <f t="shared" si="18"/>
        <v/>
      </c>
      <c r="J588" t="str">
        <f t="shared" si="19"/>
        <v/>
      </c>
    </row>
    <row r="589" spans="8:10" x14ac:dyDescent="0.25">
      <c r="H589" t="str">
        <f>IF(ISBLANK(E589), "", COUNTIFS(Validation!$C$17:$C$31, E589))</f>
        <v/>
      </c>
      <c r="I589" t="str">
        <f t="shared" si="18"/>
        <v/>
      </c>
      <c r="J589" t="str">
        <f t="shared" si="19"/>
        <v/>
      </c>
    </row>
    <row r="590" spans="8:10" x14ac:dyDescent="0.25">
      <c r="H590" t="str">
        <f>IF(ISBLANK(E590), "", COUNTIFS(Validation!$C$17:$C$31, E590))</f>
        <v/>
      </c>
      <c r="I590" t="str">
        <f t="shared" si="18"/>
        <v/>
      </c>
      <c r="J590" t="str">
        <f t="shared" si="19"/>
        <v/>
      </c>
    </row>
    <row r="591" spans="8:10" x14ac:dyDescent="0.25">
      <c r="H591" t="str">
        <f>IF(ISBLANK(E591), "", COUNTIFS(Validation!$C$17:$C$31, E591))</f>
        <v/>
      </c>
      <c r="I591" t="str">
        <f t="shared" si="18"/>
        <v/>
      </c>
      <c r="J591" t="str">
        <f t="shared" si="19"/>
        <v/>
      </c>
    </row>
    <row r="592" spans="8:10" x14ac:dyDescent="0.25">
      <c r="H592" t="str">
        <f>IF(ISBLANK(E592), "", COUNTIFS(Validation!$C$17:$C$31, E592))</f>
        <v/>
      </c>
      <c r="I592" t="str">
        <f t="shared" si="18"/>
        <v/>
      </c>
      <c r="J592" t="str">
        <f t="shared" si="19"/>
        <v/>
      </c>
    </row>
    <row r="593" spans="8:10" x14ac:dyDescent="0.25">
      <c r="H593" t="str">
        <f>IF(ISBLANK(E593), "", COUNTIFS(Validation!$C$17:$C$31, E593))</f>
        <v/>
      </c>
      <c r="I593" t="str">
        <f t="shared" si="18"/>
        <v/>
      </c>
      <c r="J593" t="str">
        <f t="shared" si="19"/>
        <v/>
      </c>
    </row>
    <row r="594" spans="8:10" x14ac:dyDescent="0.25">
      <c r="H594" t="str">
        <f>IF(ISBLANK(E594), "", COUNTIFS(Validation!$C$17:$C$31, E594))</f>
        <v/>
      </c>
      <c r="I594" t="str">
        <f t="shared" si="18"/>
        <v/>
      </c>
      <c r="J594" t="str">
        <f t="shared" si="19"/>
        <v/>
      </c>
    </row>
    <row r="595" spans="8:10" x14ac:dyDescent="0.25">
      <c r="H595" t="str">
        <f>IF(ISBLANK(E595), "", COUNTIFS(Validation!$C$17:$C$31, E595))</f>
        <v/>
      </c>
      <c r="I595" t="str">
        <f t="shared" si="18"/>
        <v/>
      </c>
      <c r="J595" t="str">
        <f t="shared" si="19"/>
        <v/>
      </c>
    </row>
    <row r="596" spans="8:10" x14ac:dyDescent="0.25">
      <c r="H596" t="str">
        <f>IF(ISBLANK(E596), "", COUNTIFS(Validation!$C$17:$C$31, E596))</f>
        <v/>
      </c>
      <c r="I596" t="str">
        <f t="shared" si="18"/>
        <v/>
      </c>
      <c r="J596" t="str">
        <f t="shared" si="19"/>
        <v/>
      </c>
    </row>
    <row r="597" spans="8:10" x14ac:dyDescent="0.25">
      <c r="H597" t="str">
        <f>IF(ISBLANK(E597), "", COUNTIFS(Validation!$C$17:$C$31, E597))</f>
        <v/>
      </c>
      <c r="I597" t="str">
        <f t="shared" si="18"/>
        <v/>
      </c>
      <c r="J597" t="str">
        <f t="shared" si="19"/>
        <v/>
      </c>
    </row>
    <row r="598" spans="8:10" x14ac:dyDescent="0.25">
      <c r="H598" t="str">
        <f>IF(ISBLANK(E598), "", COUNTIFS(Validation!$C$17:$C$31, E598))</f>
        <v/>
      </c>
      <c r="I598" t="str">
        <f t="shared" si="18"/>
        <v/>
      </c>
      <c r="J598" t="str">
        <f t="shared" si="19"/>
        <v/>
      </c>
    </row>
    <row r="599" spans="8:10" x14ac:dyDescent="0.25">
      <c r="H599" t="str">
        <f>IF(ISBLANK(E599), "", COUNTIFS(Validation!$C$17:$C$31, E599))</f>
        <v/>
      </c>
      <c r="I599" t="str">
        <f t="shared" si="18"/>
        <v/>
      </c>
      <c r="J599" t="str">
        <f t="shared" si="19"/>
        <v/>
      </c>
    </row>
    <row r="600" spans="8:10" x14ac:dyDescent="0.25">
      <c r="H600" t="str">
        <f>IF(ISBLANK(E600), "", COUNTIFS(Validation!$C$17:$C$31, E600))</f>
        <v/>
      </c>
      <c r="I600" t="str">
        <f t="shared" si="18"/>
        <v/>
      </c>
      <c r="J600" t="str">
        <f t="shared" si="19"/>
        <v/>
      </c>
    </row>
    <row r="601" spans="8:10" x14ac:dyDescent="0.25">
      <c r="H601" t="str">
        <f>IF(ISBLANK(E601), "", COUNTIFS(Validation!$C$17:$C$31, E601))</f>
        <v/>
      </c>
      <c r="I601" t="str">
        <f t="shared" si="18"/>
        <v/>
      </c>
      <c r="J601" t="str">
        <f t="shared" si="19"/>
        <v/>
      </c>
    </row>
    <row r="602" spans="8:10" x14ac:dyDescent="0.25">
      <c r="H602" t="str">
        <f>IF(ISBLANK(E602), "", COUNTIFS(Validation!$C$17:$C$31, E602))</f>
        <v/>
      </c>
      <c r="I602" t="str">
        <f t="shared" si="18"/>
        <v/>
      </c>
      <c r="J602" t="str">
        <f t="shared" si="19"/>
        <v/>
      </c>
    </row>
    <row r="603" spans="8:10" x14ac:dyDescent="0.25">
      <c r="H603" t="str">
        <f>IF(ISBLANK(E603), "", COUNTIFS(Validation!$C$17:$C$31, E603))</f>
        <v/>
      </c>
      <c r="I603" t="str">
        <f t="shared" si="18"/>
        <v/>
      </c>
      <c r="J603" t="str">
        <f t="shared" si="19"/>
        <v/>
      </c>
    </row>
    <row r="604" spans="8:10" x14ac:dyDescent="0.25">
      <c r="H604" t="str">
        <f>IF(ISBLANK(E604), "", COUNTIFS(Validation!$C$17:$C$31, E604))</f>
        <v/>
      </c>
      <c r="I604" t="str">
        <f t="shared" si="18"/>
        <v/>
      </c>
      <c r="J604" t="str">
        <f t="shared" si="19"/>
        <v/>
      </c>
    </row>
    <row r="605" spans="8:10" x14ac:dyDescent="0.25">
      <c r="H605" t="str">
        <f>IF(ISBLANK(E605), "", COUNTIFS(Validation!$C$17:$C$31, E605))</f>
        <v/>
      </c>
      <c r="I605" t="str">
        <f t="shared" si="18"/>
        <v/>
      </c>
      <c r="J605" t="str">
        <f t="shared" si="19"/>
        <v/>
      </c>
    </row>
    <row r="606" spans="8:10" x14ac:dyDescent="0.25">
      <c r="H606" t="str">
        <f>IF(ISBLANK(E606), "", COUNTIFS(Validation!$C$17:$C$31, E606))</f>
        <v/>
      </c>
      <c r="I606" t="str">
        <f t="shared" si="18"/>
        <v/>
      </c>
      <c r="J606" t="str">
        <f t="shared" si="19"/>
        <v/>
      </c>
    </row>
    <row r="607" spans="8:10" x14ac:dyDescent="0.25">
      <c r="H607" t="str">
        <f>IF(ISBLANK(E607), "", COUNTIFS(Validation!$C$17:$C$31, E607))</f>
        <v/>
      </c>
      <c r="I607" t="str">
        <f t="shared" si="18"/>
        <v/>
      </c>
      <c r="J607" t="str">
        <f t="shared" si="19"/>
        <v/>
      </c>
    </row>
    <row r="608" spans="8:10" x14ac:dyDescent="0.25">
      <c r="H608" t="str">
        <f>IF(ISBLANK(E608), "", COUNTIFS(Validation!$C$17:$C$31, E608))</f>
        <v/>
      </c>
      <c r="I608" t="str">
        <f t="shared" si="18"/>
        <v/>
      </c>
      <c r="J608" t="str">
        <f t="shared" si="19"/>
        <v/>
      </c>
    </row>
    <row r="609" spans="8:10" x14ac:dyDescent="0.25">
      <c r="H609" t="str">
        <f>IF(ISBLANK(E609), "", COUNTIFS(Validation!$C$17:$C$31, E609))</f>
        <v/>
      </c>
      <c r="I609" t="str">
        <f t="shared" si="18"/>
        <v/>
      </c>
      <c r="J609" t="str">
        <f t="shared" si="19"/>
        <v/>
      </c>
    </row>
    <row r="610" spans="8:10" x14ac:dyDescent="0.25">
      <c r="H610" t="str">
        <f>IF(ISBLANK(E610), "", COUNTIFS(Validation!$C$17:$C$31, E610))</f>
        <v/>
      </c>
      <c r="I610" t="str">
        <f t="shared" si="18"/>
        <v/>
      </c>
      <c r="J610" t="str">
        <f t="shared" si="19"/>
        <v/>
      </c>
    </row>
    <row r="611" spans="8:10" x14ac:dyDescent="0.25">
      <c r="H611" t="str">
        <f>IF(ISBLANK(E611), "", COUNTIFS(Validation!$C$17:$C$31, E611))</f>
        <v/>
      </c>
      <c r="I611" t="str">
        <f t="shared" si="18"/>
        <v/>
      </c>
      <c r="J611" t="str">
        <f t="shared" si="19"/>
        <v/>
      </c>
    </row>
    <row r="612" spans="8:10" x14ac:dyDescent="0.25">
      <c r="H612" t="str">
        <f>IF(ISBLANK(E612), "", COUNTIFS(Validation!$C$17:$C$31, E612))</f>
        <v/>
      </c>
      <c r="I612" t="str">
        <f t="shared" si="18"/>
        <v/>
      </c>
      <c r="J612" t="str">
        <f t="shared" si="19"/>
        <v/>
      </c>
    </row>
    <row r="613" spans="8:10" x14ac:dyDescent="0.25">
      <c r="H613" t="str">
        <f>IF(ISBLANK(E613), "", COUNTIFS(Validation!$C$17:$C$31, E613))</f>
        <v/>
      </c>
      <c r="I613" t="str">
        <f t="shared" si="18"/>
        <v/>
      </c>
      <c r="J613" t="str">
        <f t="shared" si="19"/>
        <v/>
      </c>
    </row>
    <row r="614" spans="8:10" x14ac:dyDescent="0.25">
      <c r="H614" t="str">
        <f>IF(ISBLANK(E614), "", COUNTIFS(Validation!$C$17:$C$31, E614))</f>
        <v/>
      </c>
      <c r="I614" t="str">
        <f t="shared" si="18"/>
        <v/>
      </c>
      <c r="J614" t="str">
        <f t="shared" si="19"/>
        <v/>
      </c>
    </row>
    <row r="615" spans="8:10" x14ac:dyDescent="0.25">
      <c r="H615" t="str">
        <f>IF(ISBLANK(E615), "", COUNTIFS(Validation!$C$17:$C$31, E615))</f>
        <v/>
      </c>
      <c r="I615" t="str">
        <f t="shared" si="18"/>
        <v/>
      </c>
      <c r="J615" t="str">
        <f t="shared" si="19"/>
        <v/>
      </c>
    </row>
    <row r="616" spans="8:10" x14ac:dyDescent="0.25">
      <c r="H616" t="str">
        <f>IF(ISBLANK(E616), "", COUNTIFS(Validation!$C$17:$C$31, E616))</f>
        <v/>
      </c>
      <c r="I616" t="str">
        <f t="shared" si="18"/>
        <v/>
      </c>
      <c r="J616" t="str">
        <f t="shared" si="19"/>
        <v/>
      </c>
    </row>
    <row r="617" spans="8:10" x14ac:dyDescent="0.25">
      <c r="H617" t="str">
        <f>IF(ISBLANK(E617), "", COUNTIFS(Validation!$C$17:$C$31, E617))</f>
        <v/>
      </c>
      <c r="I617" t="str">
        <f t="shared" si="18"/>
        <v/>
      </c>
      <c r="J617" t="str">
        <f t="shared" si="19"/>
        <v/>
      </c>
    </row>
    <row r="618" spans="8:10" x14ac:dyDescent="0.25">
      <c r="H618" t="str">
        <f>IF(ISBLANK(E618), "", COUNTIFS(Validation!$C$17:$C$31, E618))</f>
        <v/>
      </c>
      <c r="I618" t="str">
        <f t="shared" si="18"/>
        <v/>
      </c>
      <c r="J618" t="str">
        <f t="shared" si="19"/>
        <v/>
      </c>
    </row>
    <row r="619" spans="8:10" x14ac:dyDescent="0.25">
      <c r="H619" t="str">
        <f>IF(ISBLANK(E619), "", COUNTIFS(Validation!$C$17:$C$31, E619))</f>
        <v/>
      </c>
      <c r="I619" t="str">
        <f t="shared" si="18"/>
        <v/>
      </c>
      <c r="J619" t="str">
        <f t="shared" si="19"/>
        <v/>
      </c>
    </row>
    <row r="620" spans="8:10" x14ac:dyDescent="0.25">
      <c r="H620" t="str">
        <f>IF(ISBLANK(E620), "", COUNTIFS(Validation!$C$17:$C$31, E620))</f>
        <v/>
      </c>
      <c r="I620" t="str">
        <f t="shared" si="18"/>
        <v/>
      </c>
      <c r="J620" t="str">
        <f t="shared" si="19"/>
        <v/>
      </c>
    </row>
    <row r="621" spans="8:10" x14ac:dyDescent="0.25">
      <c r="H621" t="str">
        <f>IF(ISBLANK(E621), "", COUNTIFS(Validation!$C$17:$C$31, E621))</f>
        <v/>
      </c>
      <c r="I621" t="str">
        <f t="shared" si="18"/>
        <v/>
      </c>
      <c r="J621" t="str">
        <f t="shared" si="19"/>
        <v/>
      </c>
    </row>
    <row r="622" spans="8:10" x14ac:dyDescent="0.25">
      <c r="H622" t="str">
        <f>IF(ISBLANK(E622), "", COUNTIFS(Validation!$C$17:$C$31, E622))</f>
        <v/>
      </c>
      <c r="I622" t="str">
        <f t="shared" si="18"/>
        <v/>
      </c>
      <c r="J622" t="str">
        <f t="shared" si="19"/>
        <v/>
      </c>
    </row>
    <row r="623" spans="8:10" x14ac:dyDescent="0.25">
      <c r="H623" t="str">
        <f>IF(ISBLANK(E623), "", COUNTIFS(Validation!$C$17:$C$31, E623))</f>
        <v/>
      </c>
      <c r="I623" t="str">
        <f t="shared" si="18"/>
        <v/>
      </c>
      <c r="J623" t="str">
        <f t="shared" si="19"/>
        <v/>
      </c>
    </row>
    <row r="624" spans="8:10" x14ac:dyDescent="0.25">
      <c r="H624" t="str">
        <f>IF(ISBLANK(E624), "", COUNTIFS(Validation!$C$17:$C$31, E624))</f>
        <v/>
      </c>
      <c r="I624" t="str">
        <f t="shared" si="18"/>
        <v/>
      </c>
      <c r="J624" t="str">
        <f t="shared" si="19"/>
        <v/>
      </c>
    </row>
    <row r="625" spans="8:10" x14ac:dyDescent="0.25">
      <c r="H625" t="str">
        <f>IF(ISBLANK(E625), "", COUNTIFS(Validation!$C$17:$C$31, E625))</f>
        <v/>
      </c>
      <c r="I625" t="str">
        <f t="shared" si="18"/>
        <v/>
      </c>
      <c r="J625" t="str">
        <f t="shared" si="19"/>
        <v/>
      </c>
    </row>
    <row r="626" spans="8:10" x14ac:dyDescent="0.25">
      <c r="H626" t="str">
        <f>IF(ISBLANK(E626), "", COUNTIFS(Validation!$C$17:$C$31, E626))</f>
        <v/>
      </c>
      <c r="I626" t="str">
        <f t="shared" si="18"/>
        <v/>
      </c>
      <c r="J626" t="str">
        <f t="shared" si="19"/>
        <v/>
      </c>
    </row>
    <row r="627" spans="8:10" x14ac:dyDescent="0.25">
      <c r="H627" t="str">
        <f>IF(ISBLANK(E627), "", COUNTIFS(Validation!$C$17:$C$31, E627))</f>
        <v/>
      </c>
      <c r="I627" t="str">
        <f t="shared" si="18"/>
        <v/>
      </c>
      <c r="J627" t="str">
        <f t="shared" si="19"/>
        <v/>
      </c>
    </row>
    <row r="628" spans="8:10" x14ac:dyDescent="0.25">
      <c r="H628" t="str">
        <f>IF(ISBLANK(E628), "", COUNTIFS(Validation!$C$17:$C$31, E628))</f>
        <v/>
      </c>
      <c r="I628" t="str">
        <f t="shared" si="18"/>
        <v/>
      </c>
      <c r="J628" t="str">
        <f t="shared" si="19"/>
        <v/>
      </c>
    </row>
    <row r="629" spans="8:10" x14ac:dyDescent="0.25">
      <c r="H629" t="str">
        <f>IF(ISBLANK(E629), "", COUNTIFS(Validation!$C$17:$C$31, E629))</f>
        <v/>
      </c>
      <c r="I629" t="str">
        <f t="shared" si="18"/>
        <v/>
      </c>
      <c r="J629" t="str">
        <f t="shared" si="19"/>
        <v/>
      </c>
    </row>
    <row r="630" spans="8:10" x14ac:dyDescent="0.25">
      <c r="H630" t="str">
        <f>IF(ISBLANK(E630), "", COUNTIFS(Validation!$C$17:$C$31, E630))</f>
        <v/>
      </c>
      <c r="I630" t="str">
        <f t="shared" si="18"/>
        <v/>
      </c>
      <c r="J630" t="str">
        <f t="shared" si="19"/>
        <v/>
      </c>
    </row>
    <row r="631" spans="8:10" x14ac:dyDescent="0.25">
      <c r="H631" t="str">
        <f>IF(ISBLANK(E631), "", COUNTIFS(Validation!$C$17:$C$31, E631))</f>
        <v/>
      </c>
      <c r="I631" t="str">
        <f t="shared" si="18"/>
        <v/>
      </c>
      <c r="J631" t="str">
        <f t="shared" si="19"/>
        <v/>
      </c>
    </row>
    <row r="632" spans="8:10" x14ac:dyDescent="0.25">
      <c r="H632" t="str">
        <f>IF(ISBLANK(E632), "", COUNTIFS(Validation!$C$17:$C$31, E632))</f>
        <v/>
      </c>
      <c r="I632" t="str">
        <f t="shared" si="18"/>
        <v/>
      </c>
      <c r="J632" t="str">
        <f t="shared" si="19"/>
        <v/>
      </c>
    </row>
    <row r="633" spans="8:10" x14ac:dyDescent="0.25">
      <c r="H633" t="str">
        <f>IF(ISBLANK(E633), "", COUNTIFS(Validation!$C$17:$C$31, E633))</f>
        <v/>
      </c>
      <c r="I633" t="str">
        <f t="shared" si="18"/>
        <v/>
      </c>
      <c r="J633" t="str">
        <f t="shared" si="19"/>
        <v/>
      </c>
    </row>
    <row r="634" spans="8:10" x14ac:dyDescent="0.25">
      <c r="H634" t="str">
        <f>IF(ISBLANK(E634), "", COUNTIFS(Validation!$C$17:$C$31, E634))</f>
        <v/>
      </c>
      <c r="I634" t="str">
        <f t="shared" si="18"/>
        <v/>
      </c>
      <c r="J634" t="str">
        <f t="shared" si="19"/>
        <v/>
      </c>
    </row>
    <row r="635" spans="8:10" x14ac:dyDescent="0.25">
      <c r="H635" t="str">
        <f>IF(ISBLANK(E635), "", COUNTIFS(Validation!$C$17:$C$31, E635))</f>
        <v/>
      </c>
      <c r="I635" t="str">
        <f t="shared" si="18"/>
        <v/>
      </c>
      <c r="J635" t="str">
        <f t="shared" si="19"/>
        <v/>
      </c>
    </row>
    <row r="636" spans="8:10" x14ac:dyDescent="0.25">
      <c r="H636" t="str">
        <f>IF(ISBLANK(E636), "", COUNTIFS(Validation!$C$17:$C$31, E636))</f>
        <v/>
      </c>
      <c r="I636" t="str">
        <f t="shared" si="18"/>
        <v/>
      </c>
      <c r="J636" t="str">
        <f t="shared" si="19"/>
        <v/>
      </c>
    </row>
    <row r="637" spans="8:10" x14ac:dyDescent="0.25">
      <c r="H637" t="str">
        <f>IF(ISBLANK(E637), "", COUNTIFS(Validation!$C$17:$C$31, E637))</f>
        <v/>
      </c>
      <c r="I637" t="str">
        <f t="shared" si="18"/>
        <v/>
      </c>
      <c r="J637" t="str">
        <f t="shared" si="19"/>
        <v/>
      </c>
    </row>
    <row r="638" spans="8:10" x14ac:dyDescent="0.25">
      <c r="H638" t="str">
        <f>IF(ISBLANK(E638), "", COUNTIFS(Validation!$C$17:$C$31, E638))</f>
        <v/>
      </c>
      <c r="I638" t="str">
        <f t="shared" si="18"/>
        <v/>
      </c>
      <c r="J638" t="str">
        <f t="shared" si="19"/>
        <v/>
      </c>
    </row>
    <row r="639" spans="8:10" x14ac:dyDescent="0.25">
      <c r="H639" t="str">
        <f>IF(ISBLANK(E639), "", COUNTIFS(Validation!$C$17:$C$31, E639))</f>
        <v/>
      </c>
      <c r="I639" t="str">
        <f t="shared" si="18"/>
        <v/>
      </c>
      <c r="J639" t="str">
        <f t="shared" si="19"/>
        <v/>
      </c>
    </row>
    <row r="640" spans="8:10" x14ac:dyDescent="0.25">
      <c r="H640" t="str">
        <f>IF(ISBLANK(E640), "", COUNTIFS(Validation!$C$17:$C$31, E640))</f>
        <v/>
      </c>
      <c r="I640" t="str">
        <f t="shared" si="18"/>
        <v/>
      </c>
      <c r="J640" t="str">
        <f t="shared" si="19"/>
        <v/>
      </c>
    </row>
    <row r="641" spans="8:10" x14ac:dyDescent="0.25">
      <c r="H641" t="str">
        <f>IF(ISBLANK(E641), "", COUNTIFS(Validation!$C$17:$C$31, E641))</f>
        <v/>
      </c>
      <c r="I641" t="str">
        <f t="shared" si="18"/>
        <v/>
      </c>
      <c r="J641" t="str">
        <f t="shared" si="19"/>
        <v/>
      </c>
    </row>
    <row r="642" spans="8:10" x14ac:dyDescent="0.25">
      <c r="H642" t="str">
        <f>IF(ISBLANK(E642), "", COUNTIFS(Validation!$C$17:$C$31, E642))</f>
        <v/>
      </c>
      <c r="I642" t="str">
        <f t="shared" ref="I642:I705" si="20">IF(ISBLANK(B642), "", COUNTIF(B:B, B642))</f>
        <v/>
      </c>
      <c r="J642" t="str">
        <f t="shared" si="19"/>
        <v/>
      </c>
    </row>
    <row r="643" spans="8:10" x14ac:dyDescent="0.25">
      <c r="H643" t="str">
        <f>IF(ISBLANK(E643), "", COUNTIFS(Validation!$C$17:$C$31, E643))</f>
        <v/>
      </c>
      <c r="I643" t="str">
        <f t="shared" si="20"/>
        <v/>
      </c>
      <c r="J643" t="str">
        <f t="shared" ref="J643:J706" si="21">IF($C643="","",COUNTIF(B:B,$C643))</f>
        <v/>
      </c>
    </row>
    <row r="644" spans="8:10" x14ac:dyDescent="0.25">
      <c r="H644" t="str">
        <f>IF(ISBLANK(E644), "", COUNTIFS(Validation!$C$17:$C$31, E644))</f>
        <v/>
      </c>
      <c r="I644" t="str">
        <f t="shared" si="20"/>
        <v/>
      </c>
      <c r="J644" t="str">
        <f t="shared" si="21"/>
        <v/>
      </c>
    </row>
    <row r="645" spans="8:10" x14ac:dyDescent="0.25">
      <c r="H645" t="str">
        <f>IF(ISBLANK(E645), "", COUNTIFS(Validation!$C$17:$C$31, E645))</f>
        <v/>
      </c>
      <c r="I645" t="str">
        <f t="shared" si="20"/>
        <v/>
      </c>
      <c r="J645" t="str">
        <f t="shared" si="21"/>
        <v/>
      </c>
    </row>
    <row r="646" spans="8:10" x14ac:dyDescent="0.25">
      <c r="H646" t="str">
        <f>IF(ISBLANK(E646), "", COUNTIFS(Validation!$C$17:$C$31, E646))</f>
        <v/>
      </c>
      <c r="I646" t="str">
        <f t="shared" si="20"/>
        <v/>
      </c>
      <c r="J646" t="str">
        <f t="shared" si="21"/>
        <v/>
      </c>
    </row>
    <row r="647" spans="8:10" x14ac:dyDescent="0.25">
      <c r="H647" t="str">
        <f>IF(ISBLANK(E647), "", COUNTIFS(Validation!$C$17:$C$31, E647))</f>
        <v/>
      </c>
      <c r="I647" t="str">
        <f t="shared" si="20"/>
        <v/>
      </c>
      <c r="J647" t="str">
        <f t="shared" si="21"/>
        <v/>
      </c>
    </row>
    <row r="648" spans="8:10" x14ac:dyDescent="0.25">
      <c r="H648" t="str">
        <f>IF(ISBLANK(E648), "", COUNTIFS(Validation!$C$17:$C$31, E648))</f>
        <v/>
      </c>
      <c r="I648" t="str">
        <f t="shared" si="20"/>
        <v/>
      </c>
      <c r="J648" t="str">
        <f t="shared" si="21"/>
        <v/>
      </c>
    </row>
    <row r="649" spans="8:10" x14ac:dyDescent="0.25">
      <c r="H649" t="str">
        <f>IF(ISBLANK(E649), "", COUNTIFS(Validation!$C$17:$C$31, E649))</f>
        <v/>
      </c>
      <c r="I649" t="str">
        <f t="shared" si="20"/>
        <v/>
      </c>
      <c r="J649" t="str">
        <f t="shared" si="21"/>
        <v/>
      </c>
    </row>
    <row r="650" spans="8:10" x14ac:dyDescent="0.25">
      <c r="H650" t="str">
        <f>IF(ISBLANK(E650), "", COUNTIFS(Validation!$C$17:$C$31, E650))</f>
        <v/>
      </c>
      <c r="I650" t="str">
        <f t="shared" si="20"/>
        <v/>
      </c>
      <c r="J650" t="str">
        <f t="shared" si="21"/>
        <v/>
      </c>
    </row>
    <row r="651" spans="8:10" x14ac:dyDescent="0.25">
      <c r="H651" t="str">
        <f>IF(ISBLANK(E651), "", COUNTIFS(Validation!$C$17:$C$31, E651))</f>
        <v/>
      </c>
      <c r="I651" t="str">
        <f t="shared" si="20"/>
        <v/>
      </c>
      <c r="J651" t="str">
        <f t="shared" si="21"/>
        <v/>
      </c>
    </row>
    <row r="652" spans="8:10" x14ac:dyDescent="0.25">
      <c r="H652" t="str">
        <f>IF(ISBLANK(E652), "", COUNTIFS(Validation!$C$17:$C$31, E652))</f>
        <v/>
      </c>
      <c r="I652" t="str">
        <f t="shared" si="20"/>
        <v/>
      </c>
      <c r="J652" t="str">
        <f t="shared" si="21"/>
        <v/>
      </c>
    </row>
    <row r="653" spans="8:10" x14ac:dyDescent="0.25">
      <c r="H653" t="str">
        <f>IF(ISBLANK(E653), "", COUNTIFS(Validation!$C$17:$C$31, E653))</f>
        <v/>
      </c>
      <c r="I653" t="str">
        <f t="shared" si="20"/>
        <v/>
      </c>
      <c r="J653" t="str">
        <f t="shared" si="21"/>
        <v/>
      </c>
    </row>
    <row r="654" spans="8:10" x14ac:dyDescent="0.25">
      <c r="H654" t="str">
        <f>IF(ISBLANK(E654), "", COUNTIFS(Validation!$C$17:$C$31, E654))</f>
        <v/>
      </c>
      <c r="I654" t="str">
        <f t="shared" si="20"/>
        <v/>
      </c>
      <c r="J654" t="str">
        <f t="shared" si="21"/>
        <v/>
      </c>
    </row>
    <row r="655" spans="8:10" x14ac:dyDescent="0.25">
      <c r="H655" t="str">
        <f>IF(ISBLANK(E655), "", COUNTIFS(Validation!$C$17:$C$31, E655))</f>
        <v/>
      </c>
      <c r="I655" t="str">
        <f t="shared" si="20"/>
        <v/>
      </c>
      <c r="J655" t="str">
        <f t="shared" si="21"/>
        <v/>
      </c>
    </row>
    <row r="656" spans="8:10" x14ac:dyDescent="0.25">
      <c r="H656" t="str">
        <f>IF(ISBLANK(E656), "", COUNTIFS(Validation!$C$17:$C$31, E656))</f>
        <v/>
      </c>
      <c r="I656" t="str">
        <f t="shared" si="20"/>
        <v/>
      </c>
      <c r="J656" t="str">
        <f t="shared" si="21"/>
        <v/>
      </c>
    </row>
    <row r="657" spans="8:10" x14ac:dyDescent="0.25">
      <c r="H657" t="str">
        <f>IF(ISBLANK(E657), "", COUNTIFS(Validation!$C$17:$C$31, E657))</f>
        <v/>
      </c>
      <c r="I657" t="str">
        <f t="shared" si="20"/>
        <v/>
      </c>
      <c r="J657" t="str">
        <f t="shared" si="21"/>
        <v/>
      </c>
    </row>
    <row r="658" spans="8:10" x14ac:dyDescent="0.25">
      <c r="H658" t="str">
        <f>IF(ISBLANK(E658), "", COUNTIFS(Validation!$C$17:$C$31, E658))</f>
        <v/>
      </c>
      <c r="I658" t="str">
        <f t="shared" si="20"/>
        <v/>
      </c>
      <c r="J658" t="str">
        <f t="shared" si="21"/>
        <v/>
      </c>
    </row>
    <row r="659" spans="8:10" x14ac:dyDescent="0.25">
      <c r="H659" t="str">
        <f>IF(ISBLANK(E659), "", COUNTIFS(Validation!$C$17:$C$31, E659))</f>
        <v/>
      </c>
      <c r="I659" t="str">
        <f t="shared" si="20"/>
        <v/>
      </c>
      <c r="J659" t="str">
        <f t="shared" si="21"/>
        <v/>
      </c>
    </row>
    <row r="660" spans="8:10" x14ac:dyDescent="0.25">
      <c r="H660" t="str">
        <f>IF(ISBLANK(E660), "", COUNTIFS(Validation!$C$17:$C$31, E660))</f>
        <v/>
      </c>
      <c r="I660" t="str">
        <f t="shared" si="20"/>
        <v/>
      </c>
      <c r="J660" t="str">
        <f t="shared" si="21"/>
        <v/>
      </c>
    </row>
    <row r="661" spans="8:10" x14ac:dyDescent="0.25">
      <c r="H661" t="str">
        <f>IF(ISBLANK(E661), "", COUNTIFS(Validation!$C$17:$C$31, E661))</f>
        <v/>
      </c>
      <c r="I661" t="str">
        <f t="shared" si="20"/>
        <v/>
      </c>
      <c r="J661" t="str">
        <f t="shared" si="21"/>
        <v/>
      </c>
    </row>
    <row r="662" spans="8:10" x14ac:dyDescent="0.25">
      <c r="H662" t="str">
        <f>IF(ISBLANK(E662), "", COUNTIFS(Validation!$C$17:$C$31, E662))</f>
        <v/>
      </c>
      <c r="I662" t="str">
        <f t="shared" si="20"/>
        <v/>
      </c>
      <c r="J662" t="str">
        <f t="shared" si="21"/>
        <v/>
      </c>
    </row>
    <row r="663" spans="8:10" x14ac:dyDescent="0.25">
      <c r="H663" t="str">
        <f>IF(ISBLANK(E663), "", COUNTIFS(Validation!$C$17:$C$31, E663))</f>
        <v/>
      </c>
      <c r="I663" t="str">
        <f t="shared" si="20"/>
        <v/>
      </c>
      <c r="J663" t="str">
        <f t="shared" si="21"/>
        <v/>
      </c>
    </row>
    <row r="664" spans="8:10" x14ac:dyDescent="0.25">
      <c r="H664" t="str">
        <f>IF(ISBLANK(E664), "", COUNTIFS(Validation!$C$17:$C$31, E664))</f>
        <v/>
      </c>
      <c r="I664" t="str">
        <f t="shared" si="20"/>
        <v/>
      </c>
      <c r="J664" t="str">
        <f t="shared" si="21"/>
        <v/>
      </c>
    </row>
    <row r="665" spans="8:10" x14ac:dyDescent="0.25">
      <c r="H665" t="str">
        <f>IF(ISBLANK(E665), "", COUNTIFS(Validation!$C$17:$C$31, E665))</f>
        <v/>
      </c>
      <c r="I665" t="str">
        <f t="shared" si="20"/>
        <v/>
      </c>
      <c r="J665" t="str">
        <f t="shared" si="21"/>
        <v/>
      </c>
    </row>
    <row r="666" spans="8:10" x14ac:dyDescent="0.25">
      <c r="H666" t="str">
        <f>IF(ISBLANK(E666), "", COUNTIFS(Validation!$C$17:$C$31, E666))</f>
        <v/>
      </c>
      <c r="I666" t="str">
        <f t="shared" si="20"/>
        <v/>
      </c>
      <c r="J666" t="str">
        <f t="shared" si="21"/>
        <v/>
      </c>
    </row>
    <row r="667" spans="8:10" x14ac:dyDescent="0.25">
      <c r="H667" t="str">
        <f>IF(ISBLANK(E667), "", COUNTIFS(Validation!$C$17:$C$31, E667))</f>
        <v/>
      </c>
      <c r="I667" t="str">
        <f t="shared" si="20"/>
        <v/>
      </c>
      <c r="J667" t="str">
        <f t="shared" si="21"/>
        <v/>
      </c>
    </row>
    <row r="668" spans="8:10" x14ac:dyDescent="0.25">
      <c r="H668" t="str">
        <f>IF(ISBLANK(E668), "", COUNTIFS(Validation!$C$17:$C$31, E668))</f>
        <v/>
      </c>
      <c r="I668" t="str">
        <f t="shared" si="20"/>
        <v/>
      </c>
      <c r="J668" t="str">
        <f t="shared" si="21"/>
        <v/>
      </c>
    </row>
    <row r="669" spans="8:10" x14ac:dyDescent="0.25">
      <c r="H669" t="str">
        <f>IF(ISBLANK(E669), "", COUNTIFS(Validation!$C$17:$C$31, E669))</f>
        <v/>
      </c>
      <c r="I669" t="str">
        <f t="shared" si="20"/>
        <v/>
      </c>
      <c r="J669" t="str">
        <f t="shared" si="21"/>
        <v/>
      </c>
    </row>
    <row r="670" spans="8:10" x14ac:dyDescent="0.25">
      <c r="H670" t="str">
        <f>IF(ISBLANK(E670), "", COUNTIFS(Validation!$C$17:$C$31, E670))</f>
        <v/>
      </c>
      <c r="I670" t="str">
        <f t="shared" si="20"/>
        <v/>
      </c>
      <c r="J670" t="str">
        <f t="shared" si="21"/>
        <v/>
      </c>
    </row>
    <row r="671" spans="8:10" x14ac:dyDescent="0.25">
      <c r="H671" t="str">
        <f>IF(ISBLANK(E671), "", COUNTIFS(Validation!$C$17:$C$31, E671))</f>
        <v/>
      </c>
      <c r="I671" t="str">
        <f t="shared" si="20"/>
        <v/>
      </c>
      <c r="J671" t="str">
        <f t="shared" si="21"/>
        <v/>
      </c>
    </row>
    <row r="672" spans="8:10" x14ac:dyDescent="0.25">
      <c r="H672" t="str">
        <f>IF(ISBLANK(E672), "", COUNTIFS(Validation!$C$17:$C$31, E672))</f>
        <v/>
      </c>
      <c r="I672" t="str">
        <f t="shared" si="20"/>
        <v/>
      </c>
      <c r="J672" t="str">
        <f t="shared" si="21"/>
        <v/>
      </c>
    </row>
    <row r="673" spans="8:10" x14ac:dyDescent="0.25">
      <c r="H673" t="str">
        <f>IF(ISBLANK(E673), "", COUNTIFS(Validation!$C$17:$C$31, E673))</f>
        <v/>
      </c>
      <c r="I673" t="str">
        <f t="shared" si="20"/>
        <v/>
      </c>
      <c r="J673" t="str">
        <f t="shared" si="21"/>
        <v/>
      </c>
    </row>
    <row r="674" spans="8:10" x14ac:dyDescent="0.25">
      <c r="H674" t="str">
        <f>IF(ISBLANK(E674), "", COUNTIFS(Validation!$C$17:$C$31, E674))</f>
        <v/>
      </c>
      <c r="I674" t="str">
        <f t="shared" si="20"/>
        <v/>
      </c>
      <c r="J674" t="str">
        <f t="shared" si="21"/>
        <v/>
      </c>
    </row>
    <row r="675" spans="8:10" x14ac:dyDescent="0.25">
      <c r="H675" t="str">
        <f>IF(ISBLANK(E675), "", COUNTIFS(Validation!$C$17:$C$31, E675))</f>
        <v/>
      </c>
      <c r="I675" t="str">
        <f t="shared" si="20"/>
        <v/>
      </c>
      <c r="J675" t="str">
        <f t="shared" si="21"/>
        <v/>
      </c>
    </row>
    <row r="676" spans="8:10" x14ac:dyDescent="0.25">
      <c r="H676" t="str">
        <f>IF(ISBLANK(E676), "", COUNTIFS(Validation!$C$17:$C$31, E676))</f>
        <v/>
      </c>
      <c r="I676" t="str">
        <f t="shared" si="20"/>
        <v/>
      </c>
      <c r="J676" t="str">
        <f t="shared" si="21"/>
        <v/>
      </c>
    </row>
    <row r="677" spans="8:10" x14ac:dyDescent="0.25">
      <c r="H677" t="str">
        <f>IF(ISBLANK(E677), "", COUNTIFS(Validation!$C$17:$C$31, E677))</f>
        <v/>
      </c>
      <c r="I677" t="str">
        <f t="shared" si="20"/>
        <v/>
      </c>
      <c r="J677" t="str">
        <f t="shared" si="21"/>
        <v/>
      </c>
    </row>
    <row r="678" spans="8:10" x14ac:dyDescent="0.25">
      <c r="H678" t="str">
        <f>IF(ISBLANK(E678), "", COUNTIFS(Validation!$C$17:$C$31, E678))</f>
        <v/>
      </c>
      <c r="I678" t="str">
        <f t="shared" si="20"/>
        <v/>
      </c>
      <c r="J678" t="str">
        <f t="shared" si="21"/>
        <v/>
      </c>
    </row>
    <row r="679" spans="8:10" x14ac:dyDescent="0.25">
      <c r="H679" t="str">
        <f>IF(ISBLANK(E679), "", COUNTIFS(Validation!$C$17:$C$31, E679))</f>
        <v/>
      </c>
      <c r="I679" t="str">
        <f t="shared" si="20"/>
        <v/>
      </c>
      <c r="J679" t="str">
        <f t="shared" si="21"/>
        <v/>
      </c>
    </row>
    <row r="680" spans="8:10" x14ac:dyDescent="0.25">
      <c r="H680" t="str">
        <f>IF(ISBLANK(E680), "", COUNTIFS(Validation!$C$17:$C$31, E680))</f>
        <v/>
      </c>
      <c r="I680" t="str">
        <f t="shared" si="20"/>
        <v/>
      </c>
      <c r="J680" t="str">
        <f t="shared" si="21"/>
        <v/>
      </c>
    </row>
    <row r="681" spans="8:10" x14ac:dyDescent="0.25">
      <c r="H681" t="str">
        <f>IF(ISBLANK(E681), "", COUNTIFS(Validation!$C$17:$C$31, E681))</f>
        <v/>
      </c>
      <c r="I681" t="str">
        <f t="shared" si="20"/>
        <v/>
      </c>
      <c r="J681" t="str">
        <f t="shared" si="21"/>
        <v/>
      </c>
    </row>
    <row r="682" spans="8:10" x14ac:dyDescent="0.25">
      <c r="H682" t="str">
        <f>IF(ISBLANK(E682), "", COUNTIFS(Validation!$C$17:$C$31, E682))</f>
        <v/>
      </c>
      <c r="I682" t="str">
        <f t="shared" si="20"/>
        <v/>
      </c>
      <c r="J682" t="str">
        <f t="shared" si="21"/>
        <v/>
      </c>
    </row>
    <row r="683" spans="8:10" x14ac:dyDescent="0.25">
      <c r="H683" t="str">
        <f>IF(ISBLANK(E683), "", COUNTIFS(Validation!$C$17:$C$31, E683))</f>
        <v/>
      </c>
      <c r="I683" t="str">
        <f t="shared" si="20"/>
        <v/>
      </c>
      <c r="J683" t="str">
        <f t="shared" si="21"/>
        <v/>
      </c>
    </row>
    <row r="684" spans="8:10" x14ac:dyDescent="0.25">
      <c r="H684" t="str">
        <f>IF(ISBLANK(E684), "", COUNTIFS(Validation!$C$17:$C$31, E684))</f>
        <v/>
      </c>
      <c r="I684" t="str">
        <f t="shared" si="20"/>
        <v/>
      </c>
      <c r="J684" t="str">
        <f t="shared" si="21"/>
        <v/>
      </c>
    </row>
    <row r="685" spans="8:10" x14ac:dyDescent="0.25">
      <c r="H685" t="str">
        <f>IF(ISBLANK(E685), "", COUNTIFS(Validation!$C$17:$C$31, E685))</f>
        <v/>
      </c>
      <c r="I685" t="str">
        <f t="shared" si="20"/>
        <v/>
      </c>
      <c r="J685" t="str">
        <f t="shared" si="21"/>
        <v/>
      </c>
    </row>
    <row r="686" spans="8:10" x14ac:dyDescent="0.25">
      <c r="H686" t="str">
        <f>IF(ISBLANK(E686), "", COUNTIFS(Validation!$C$17:$C$31, E686))</f>
        <v/>
      </c>
      <c r="I686" t="str">
        <f t="shared" si="20"/>
        <v/>
      </c>
      <c r="J686" t="str">
        <f t="shared" si="21"/>
        <v/>
      </c>
    </row>
    <row r="687" spans="8:10" x14ac:dyDescent="0.25">
      <c r="H687" t="str">
        <f>IF(ISBLANK(E687), "", COUNTIFS(Validation!$C$17:$C$31, E687))</f>
        <v/>
      </c>
      <c r="I687" t="str">
        <f t="shared" si="20"/>
        <v/>
      </c>
      <c r="J687" t="str">
        <f t="shared" si="21"/>
        <v/>
      </c>
    </row>
    <row r="688" spans="8:10" x14ac:dyDescent="0.25">
      <c r="H688" t="str">
        <f>IF(ISBLANK(E688), "", COUNTIFS(Validation!$C$17:$C$31, E688))</f>
        <v/>
      </c>
      <c r="I688" t="str">
        <f t="shared" si="20"/>
        <v/>
      </c>
      <c r="J688" t="str">
        <f t="shared" si="21"/>
        <v/>
      </c>
    </row>
    <row r="689" spans="8:10" x14ac:dyDescent="0.25">
      <c r="H689" t="str">
        <f>IF(ISBLANK(E689), "", COUNTIFS(Validation!$C$17:$C$31, E689))</f>
        <v/>
      </c>
      <c r="I689" t="str">
        <f t="shared" si="20"/>
        <v/>
      </c>
      <c r="J689" t="str">
        <f t="shared" si="21"/>
        <v/>
      </c>
    </row>
    <row r="690" spans="8:10" x14ac:dyDescent="0.25">
      <c r="H690" t="str">
        <f>IF(ISBLANK(E690), "", COUNTIFS(Validation!$C$17:$C$31, E690))</f>
        <v/>
      </c>
      <c r="I690" t="str">
        <f t="shared" si="20"/>
        <v/>
      </c>
      <c r="J690" t="str">
        <f t="shared" si="21"/>
        <v/>
      </c>
    </row>
    <row r="691" spans="8:10" x14ac:dyDescent="0.25">
      <c r="H691" t="str">
        <f>IF(ISBLANK(E691), "", COUNTIFS(Validation!$C$17:$C$31, E691))</f>
        <v/>
      </c>
      <c r="I691" t="str">
        <f t="shared" si="20"/>
        <v/>
      </c>
      <c r="J691" t="str">
        <f t="shared" si="21"/>
        <v/>
      </c>
    </row>
    <row r="692" spans="8:10" x14ac:dyDescent="0.25">
      <c r="H692" t="str">
        <f>IF(ISBLANK(E692), "", COUNTIFS(Validation!$C$17:$C$31, E692))</f>
        <v/>
      </c>
      <c r="I692" t="str">
        <f t="shared" si="20"/>
        <v/>
      </c>
      <c r="J692" t="str">
        <f t="shared" si="21"/>
        <v/>
      </c>
    </row>
    <row r="693" spans="8:10" x14ac:dyDescent="0.25">
      <c r="H693" t="str">
        <f>IF(ISBLANK(E693), "", COUNTIFS(Validation!$C$17:$C$31, E693))</f>
        <v/>
      </c>
      <c r="I693" t="str">
        <f t="shared" si="20"/>
        <v/>
      </c>
      <c r="J693" t="str">
        <f t="shared" si="21"/>
        <v/>
      </c>
    </row>
    <row r="694" spans="8:10" x14ac:dyDescent="0.25">
      <c r="H694" t="str">
        <f>IF(ISBLANK(E694), "", COUNTIFS(Validation!$C$17:$C$31, E694))</f>
        <v/>
      </c>
      <c r="I694" t="str">
        <f t="shared" si="20"/>
        <v/>
      </c>
      <c r="J694" t="str">
        <f t="shared" si="21"/>
        <v/>
      </c>
    </row>
    <row r="695" spans="8:10" x14ac:dyDescent="0.25">
      <c r="H695" t="str">
        <f>IF(ISBLANK(E695), "", COUNTIFS(Validation!$C$17:$C$31, E695))</f>
        <v/>
      </c>
      <c r="I695" t="str">
        <f t="shared" si="20"/>
        <v/>
      </c>
      <c r="J695" t="str">
        <f t="shared" si="21"/>
        <v/>
      </c>
    </row>
    <row r="696" spans="8:10" x14ac:dyDescent="0.25">
      <c r="H696" t="str">
        <f>IF(ISBLANK(E696), "", COUNTIFS(Validation!$C$17:$C$31, E696))</f>
        <v/>
      </c>
      <c r="I696" t="str">
        <f t="shared" si="20"/>
        <v/>
      </c>
      <c r="J696" t="str">
        <f t="shared" si="21"/>
        <v/>
      </c>
    </row>
    <row r="697" spans="8:10" x14ac:dyDescent="0.25">
      <c r="H697" t="str">
        <f>IF(ISBLANK(E697), "", COUNTIFS(Validation!$C$17:$C$31, E697))</f>
        <v/>
      </c>
      <c r="I697" t="str">
        <f t="shared" si="20"/>
        <v/>
      </c>
      <c r="J697" t="str">
        <f t="shared" si="21"/>
        <v/>
      </c>
    </row>
    <row r="698" spans="8:10" x14ac:dyDescent="0.25">
      <c r="H698" t="str">
        <f>IF(ISBLANK(E698), "", COUNTIFS(Validation!$C$17:$C$31, E698))</f>
        <v/>
      </c>
      <c r="I698" t="str">
        <f t="shared" si="20"/>
        <v/>
      </c>
      <c r="J698" t="str">
        <f t="shared" si="21"/>
        <v/>
      </c>
    </row>
    <row r="699" spans="8:10" x14ac:dyDescent="0.25">
      <c r="H699" t="str">
        <f>IF(ISBLANK(E699), "", COUNTIFS(Validation!$C$17:$C$31, E699))</f>
        <v/>
      </c>
      <c r="I699" t="str">
        <f t="shared" si="20"/>
        <v/>
      </c>
      <c r="J699" t="str">
        <f t="shared" si="21"/>
        <v/>
      </c>
    </row>
    <row r="700" spans="8:10" x14ac:dyDescent="0.25">
      <c r="H700" t="str">
        <f>IF(ISBLANK(E700), "", COUNTIFS(Validation!$C$17:$C$31, E700))</f>
        <v/>
      </c>
      <c r="I700" t="str">
        <f t="shared" si="20"/>
        <v/>
      </c>
      <c r="J700" t="str">
        <f t="shared" si="21"/>
        <v/>
      </c>
    </row>
    <row r="701" spans="8:10" x14ac:dyDescent="0.25">
      <c r="H701" t="str">
        <f>IF(ISBLANK(E701), "", COUNTIFS(Validation!$C$17:$C$31, E701))</f>
        <v/>
      </c>
      <c r="I701" t="str">
        <f t="shared" si="20"/>
        <v/>
      </c>
      <c r="J701" t="str">
        <f t="shared" si="21"/>
        <v/>
      </c>
    </row>
    <row r="702" spans="8:10" x14ac:dyDescent="0.25">
      <c r="H702" t="str">
        <f>IF(ISBLANK(E702), "", COUNTIFS(Validation!$C$17:$C$31, E702))</f>
        <v/>
      </c>
      <c r="I702" t="str">
        <f t="shared" si="20"/>
        <v/>
      </c>
      <c r="J702" t="str">
        <f t="shared" si="21"/>
        <v/>
      </c>
    </row>
    <row r="703" spans="8:10" x14ac:dyDescent="0.25">
      <c r="H703" t="str">
        <f>IF(ISBLANK(E703), "", COUNTIFS(Validation!$C$17:$C$31, E703))</f>
        <v/>
      </c>
      <c r="I703" t="str">
        <f t="shared" si="20"/>
        <v/>
      </c>
      <c r="J703" t="str">
        <f t="shared" si="21"/>
        <v/>
      </c>
    </row>
    <row r="704" spans="8:10" x14ac:dyDescent="0.25">
      <c r="H704" t="str">
        <f>IF(ISBLANK(E704), "", COUNTIFS(Validation!$C$17:$C$31, E704))</f>
        <v/>
      </c>
      <c r="I704" t="str">
        <f t="shared" si="20"/>
        <v/>
      </c>
      <c r="J704" t="str">
        <f t="shared" si="21"/>
        <v/>
      </c>
    </row>
    <row r="705" spans="8:10" x14ac:dyDescent="0.25">
      <c r="H705" t="str">
        <f>IF(ISBLANK(E705), "", COUNTIFS(Validation!$C$17:$C$31, E705))</f>
        <v/>
      </c>
      <c r="I705" t="str">
        <f t="shared" si="20"/>
        <v/>
      </c>
      <c r="J705" t="str">
        <f t="shared" si="21"/>
        <v/>
      </c>
    </row>
    <row r="706" spans="8:10" x14ac:dyDescent="0.25">
      <c r="H706" t="str">
        <f>IF(ISBLANK(E706), "", COUNTIFS(Validation!$C$17:$C$31, E706))</f>
        <v/>
      </c>
      <c r="I706" t="str">
        <f t="shared" ref="I706:I769" si="22">IF(ISBLANK(B706), "", COUNTIF(B:B, B706))</f>
        <v/>
      </c>
      <c r="J706" t="str">
        <f t="shared" si="21"/>
        <v/>
      </c>
    </row>
    <row r="707" spans="8:10" x14ac:dyDescent="0.25">
      <c r="H707" t="str">
        <f>IF(ISBLANK(E707), "", COUNTIFS(Validation!$C$17:$C$31, E707))</f>
        <v/>
      </c>
      <c r="I707" t="str">
        <f t="shared" si="22"/>
        <v/>
      </c>
      <c r="J707" t="str">
        <f t="shared" ref="J707:J770" si="23">IF($C707="","",COUNTIF(B:B,$C707))</f>
        <v/>
      </c>
    </row>
    <row r="708" spans="8:10" x14ac:dyDescent="0.25">
      <c r="H708" t="str">
        <f>IF(ISBLANK(E708), "", COUNTIFS(Validation!$C$17:$C$31, E708))</f>
        <v/>
      </c>
      <c r="I708" t="str">
        <f t="shared" si="22"/>
        <v/>
      </c>
      <c r="J708" t="str">
        <f t="shared" si="23"/>
        <v/>
      </c>
    </row>
    <row r="709" spans="8:10" x14ac:dyDescent="0.25">
      <c r="H709" t="str">
        <f>IF(ISBLANK(E709), "", COUNTIFS(Validation!$C$17:$C$31, E709))</f>
        <v/>
      </c>
      <c r="I709" t="str">
        <f t="shared" si="22"/>
        <v/>
      </c>
      <c r="J709" t="str">
        <f t="shared" si="23"/>
        <v/>
      </c>
    </row>
    <row r="710" spans="8:10" x14ac:dyDescent="0.25">
      <c r="H710" t="str">
        <f>IF(ISBLANK(E710), "", COUNTIFS(Validation!$C$17:$C$31, E710))</f>
        <v/>
      </c>
      <c r="I710" t="str">
        <f t="shared" si="22"/>
        <v/>
      </c>
      <c r="J710" t="str">
        <f t="shared" si="23"/>
        <v/>
      </c>
    </row>
    <row r="711" spans="8:10" x14ac:dyDescent="0.25">
      <c r="H711" t="str">
        <f>IF(ISBLANK(E711), "", COUNTIFS(Validation!$C$17:$C$31, E711))</f>
        <v/>
      </c>
      <c r="I711" t="str">
        <f t="shared" si="22"/>
        <v/>
      </c>
      <c r="J711" t="str">
        <f t="shared" si="23"/>
        <v/>
      </c>
    </row>
    <row r="712" spans="8:10" x14ac:dyDescent="0.25">
      <c r="H712" t="str">
        <f>IF(ISBLANK(E712), "", COUNTIFS(Validation!$C$17:$C$31, E712))</f>
        <v/>
      </c>
      <c r="I712" t="str">
        <f t="shared" si="22"/>
        <v/>
      </c>
      <c r="J712" t="str">
        <f t="shared" si="23"/>
        <v/>
      </c>
    </row>
    <row r="713" spans="8:10" x14ac:dyDescent="0.25">
      <c r="H713" t="str">
        <f>IF(ISBLANK(E713), "", COUNTIFS(Validation!$C$17:$C$31, E713))</f>
        <v/>
      </c>
      <c r="I713" t="str">
        <f t="shared" si="22"/>
        <v/>
      </c>
      <c r="J713" t="str">
        <f t="shared" si="23"/>
        <v/>
      </c>
    </row>
    <row r="714" spans="8:10" x14ac:dyDescent="0.25">
      <c r="H714" t="str">
        <f>IF(ISBLANK(E714), "", COUNTIFS(Validation!$C$17:$C$31, E714))</f>
        <v/>
      </c>
      <c r="I714" t="str">
        <f t="shared" si="22"/>
        <v/>
      </c>
      <c r="J714" t="str">
        <f t="shared" si="23"/>
        <v/>
      </c>
    </row>
    <row r="715" spans="8:10" x14ac:dyDescent="0.25">
      <c r="H715" t="str">
        <f>IF(ISBLANK(E715), "", COUNTIFS(Validation!$C$17:$C$31, E715))</f>
        <v/>
      </c>
      <c r="I715" t="str">
        <f t="shared" si="22"/>
        <v/>
      </c>
      <c r="J715" t="str">
        <f t="shared" si="23"/>
        <v/>
      </c>
    </row>
    <row r="716" spans="8:10" x14ac:dyDescent="0.25">
      <c r="H716" t="str">
        <f>IF(ISBLANK(E716), "", COUNTIFS(Validation!$C$17:$C$31, E716))</f>
        <v/>
      </c>
      <c r="I716" t="str">
        <f t="shared" si="22"/>
        <v/>
      </c>
      <c r="J716" t="str">
        <f t="shared" si="23"/>
        <v/>
      </c>
    </row>
    <row r="717" spans="8:10" x14ac:dyDescent="0.25">
      <c r="H717" t="str">
        <f>IF(ISBLANK(E717), "", COUNTIFS(Validation!$C$17:$C$31, E717))</f>
        <v/>
      </c>
      <c r="I717" t="str">
        <f t="shared" si="22"/>
        <v/>
      </c>
      <c r="J717" t="str">
        <f t="shared" si="23"/>
        <v/>
      </c>
    </row>
    <row r="718" spans="8:10" x14ac:dyDescent="0.25">
      <c r="H718" t="str">
        <f>IF(ISBLANK(E718), "", COUNTIFS(Validation!$C$17:$C$31, E718))</f>
        <v/>
      </c>
      <c r="I718" t="str">
        <f t="shared" si="22"/>
        <v/>
      </c>
      <c r="J718" t="str">
        <f t="shared" si="23"/>
        <v/>
      </c>
    </row>
    <row r="719" spans="8:10" x14ac:dyDescent="0.25">
      <c r="H719" t="str">
        <f>IF(ISBLANK(E719), "", COUNTIFS(Validation!$C$17:$C$31, E719))</f>
        <v/>
      </c>
      <c r="I719" t="str">
        <f t="shared" si="22"/>
        <v/>
      </c>
      <c r="J719" t="str">
        <f t="shared" si="23"/>
        <v/>
      </c>
    </row>
    <row r="720" spans="8:10" x14ac:dyDescent="0.25">
      <c r="H720" t="str">
        <f>IF(ISBLANK(E720), "", COUNTIFS(Validation!$C$17:$C$31, E720))</f>
        <v/>
      </c>
      <c r="I720" t="str">
        <f t="shared" si="22"/>
        <v/>
      </c>
      <c r="J720" t="str">
        <f t="shared" si="23"/>
        <v/>
      </c>
    </row>
    <row r="721" spans="8:10" x14ac:dyDescent="0.25">
      <c r="H721" t="str">
        <f>IF(ISBLANK(E721), "", COUNTIFS(Validation!$C$17:$C$31, E721))</f>
        <v/>
      </c>
      <c r="I721" t="str">
        <f t="shared" si="22"/>
        <v/>
      </c>
      <c r="J721" t="str">
        <f t="shared" si="23"/>
        <v/>
      </c>
    </row>
    <row r="722" spans="8:10" x14ac:dyDescent="0.25">
      <c r="H722" t="str">
        <f>IF(ISBLANK(E722), "", COUNTIFS(Validation!$C$17:$C$31, E722))</f>
        <v/>
      </c>
      <c r="I722" t="str">
        <f t="shared" si="22"/>
        <v/>
      </c>
      <c r="J722" t="str">
        <f t="shared" si="23"/>
        <v/>
      </c>
    </row>
    <row r="723" spans="8:10" x14ac:dyDescent="0.25">
      <c r="H723" t="str">
        <f>IF(ISBLANK(E723), "", COUNTIFS(Validation!$C$17:$C$31, E723))</f>
        <v/>
      </c>
      <c r="I723" t="str">
        <f t="shared" si="22"/>
        <v/>
      </c>
      <c r="J723" t="str">
        <f t="shared" si="23"/>
        <v/>
      </c>
    </row>
    <row r="724" spans="8:10" x14ac:dyDescent="0.25">
      <c r="H724" t="str">
        <f>IF(ISBLANK(E724), "", COUNTIFS(Validation!$C$17:$C$31, E724))</f>
        <v/>
      </c>
      <c r="I724" t="str">
        <f t="shared" si="22"/>
        <v/>
      </c>
      <c r="J724" t="str">
        <f t="shared" si="23"/>
        <v/>
      </c>
    </row>
    <row r="725" spans="8:10" x14ac:dyDescent="0.25">
      <c r="H725" t="str">
        <f>IF(ISBLANK(E725), "", COUNTIFS(Validation!$C$17:$C$31, E725))</f>
        <v/>
      </c>
      <c r="I725" t="str">
        <f t="shared" si="22"/>
        <v/>
      </c>
      <c r="J725" t="str">
        <f t="shared" si="23"/>
        <v/>
      </c>
    </row>
    <row r="726" spans="8:10" x14ac:dyDescent="0.25">
      <c r="H726" t="str">
        <f>IF(ISBLANK(E726), "", COUNTIFS(Validation!$C$17:$C$31, E726))</f>
        <v/>
      </c>
      <c r="I726" t="str">
        <f t="shared" si="22"/>
        <v/>
      </c>
      <c r="J726" t="str">
        <f t="shared" si="23"/>
        <v/>
      </c>
    </row>
    <row r="727" spans="8:10" x14ac:dyDescent="0.25">
      <c r="H727" t="str">
        <f>IF(ISBLANK(E727), "", COUNTIFS(Validation!$C$17:$C$31, E727))</f>
        <v/>
      </c>
      <c r="I727" t="str">
        <f t="shared" si="22"/>
        <v/>
      </c>
      <c r="J727" t="str">
        <f t="shared" si="23"/>
        <v/>
      </c>
    </row>
    <row r="728" spans="8:10" x14ac:dyDescent="0.25">
      <c r="H728" t="str">
        <f>IF(ISBLANK(E728), "", COUNTIFS(Validation!$C$17:$C$31, E728))</f>
        <v/>
      </c>
      <c r="I728" t="str">
        <f t="shared" si="22"/>
        <v/>
      </c>
      <c r="J728" t="str">
        <f t="shared" si="23"/>
        <v/>
      </c>
    </row>
    <row r="729" spans="8:10" x14ac:dyDescent="0.25">
      <c r="H729" t="str">
        <f>IF(ISBLANK(E729), "", COUNTIFS(Validation!$C$17:$C$31, E729))</f>
        <v/>
      </c>
      <c r="I729" t="str">
        <f t="shared" si="22"/>
        <v/>
      </c>
      <c r="J729" t="str">
        <f t="shared" si="23"/>
        <v/>
      </c>
    </row>
    <row r="730" spans="8:10" x14ac:dyDescent="0.25">
      <c r="H730" t="str">
        <f>IF(ISBLANK(E730), "", COUNTIFS(Validation!$C$17:$C$31, E730))</f>
        <v/>
      </c>
      <c r="I730" t="str">
        <f t="shared" si="22"/>
        <v/>
      </c>
      <c r="J730" t="str">
        <f t="shared" si="23"/>
        <v/>
      </c>
    </row>
    <row r="731" spans="8:10" x14ac:dyDescent="0.25">
      <c r="H731" t="str">
        <f>IF(ISBLANK(E731), "", COUNTIFS(Validation!$C$17:$C$31, E731))</f>
        <v/>
      </c>
      <c r="I731" t="str">
        <f t="shared" si="22"/>
        <v/>
      </c>
      <c r="J731" t="str">
        <f t="shared" si="23"/>
        <v/>
      </c>
    </row>
    <row r="732" spans="8:10" x14ac:dyDescent="0.25">
      <c r="H732" t="str">
        <f>IF(ISBLANK(E732), "", COUNTIFS(Validation!$C$17:$C$31, E732))</f>
        <v/>
      </c>
      <c r="I732" t="str">
        <f t="shared" si="22"/>
        <v/>
      </c>
      <c r="J732" t="str">
        <f t="shared" si="23"/>
        <v/>
      </c>
    </row>
    <row r="733" spans="8:10" x14ac:dyDescent="0.25">
      <c r="H733" t="str">
        <f>IF(ISBLANK(E733), "", COUNTIFS(Validation!$C$17:$C$31, E733))</f>
        <v/>
      </c>
      <c r="I733" t="str">
        <f t="shared" si="22"/>
        <v/>
      </c>
      <c r="J733" t="str">
        <f t="shared" si="23"/>
        <v/>
      </c>
    </row>
    <row r="734" spans="8:10" x14ac:dyDescent="0.25">
      <c r="H734" t="str">
        <f>IF(ISBLANK(E734), "", COUNTIFS(Validation!$C$17:$C$31, E734))</f>
        <v/>
      </c>
      <c r="I734" t="str">
        <f t="shared" si="22"/>
        <v/>
      </c>
      <c r="J734" t="str">
        <f t="shared" si="23"/>
        <v/>
      </c>
    </row>
    <row r="735" spans="8:10" x14ac:dyDescent="0.25">
      <c r="H735" t="str">
        <f>IF(ISBLANK(E735), "", COUNTIFS(Validation!$C$17:$C$31, E735))</f>
        <v/>
      </c>
      <c r="I735" t="str">
        <f t="shared" si="22"/>
        <v/>
      </c>
      <c r="J735" t="str">
        <f t="shared" si="23"/>
        <v/>
      </c>
    </row>
    <row r="736" spans="8:10" x14ac:dyDescent="0.25">
      <c r="H736" t="str">
        <f>IF(ISBLANK(E736), "", COUNTIFS(Validation!$C$17:$C$31, E736))</f>
        <v/>
      </c>
      <c r="I736" t="str">
        <f t="shared" si="22"/>
        <v/>
      </c>
      <c r="J736" t="str">
        <f t="shared" si="23"/>
        <v/>
      </c>
    </row>
    <row r="737" spans="8:10" x14ac:dyDescent="0.25">
      <c r="H737" t="str">
        <f>IF(ISBLANK(E737), "", COUNTIFS(Validation!$C$17:$C$31, E737))</f>
        <v/>
      </c>
      <c r="I737" t="str">
        <f t="shared" si="22"/>
        <v/>
      </c>
      <c r="J737" t="str">
        <f t="shared" si="23"/>
        <v/>
      </c>
    </row>
    <row r="738" spans="8:10" x14ac:dyDescent="0.25">
      <c r="H738" t="str">
        <f>IF(ISBLANK(E738), "", COUNTIFS(Validation!$C$17:$C$31, E738))</f>
        <v/>
      </c>
      <c r="I738" t="str">
        <f t="shared" si="22"/>
        <v/>
      </c>
      <c r="J738" t="str">
        <f t="shared" si="23"/>
        <v/>
      </c>
    </row>
    <row r="739" spans="8:10" x14ac:dyDescent="0.25">
      <c r="H739" t="str">
        <f>IF(ISBLANK(E739), "", COUNTIFS(Validation!$C$17:$C$31, E739))</f>
        <v/>
      </c>
      <c r="I739" t="str">
        <f t="shared" si="22"/>
        <v/>
      </c>
      <c r="J739" t="str">
        <f t="shared" si="23"/>
        <v/>
      </c>
    </row>
    <row r="740" spans="8:10" x14ac:dyDescent="0.25">
      <c r="H740" t="str">
        <f>IF(ISBLANK(E740), "", COUNTIFS(Validation!$C$17:$C$31, E740))</f>
        <v/>
      </c>
      <c r="I740" t="str">
        <f t="shared" si="22"/>
        <v/>
      </c>
      <c r="J740" t="str">
        <f t="shared" si="23"/>
        <v/>
      </c>
    </row>
    <row r="741" spans="8:10" x14ac:dyDescent="0.25">
      <c r="H741" t="str">
        <f>IF(ISBLANK(E741), "", COUNTIFS(Validation!$C$17:$C$31, E741))</f>
        <v/>
      </c>
      <c r="I741" t="str">
        <f t="shared" si="22"/>
        <v/>
      </c>
      <c r="J741" t="str">
        <f t="shared" si="23"/>
        <v/>
      </c>
    </row>
    <row r="742" spans="8:10" x14ac:dyDescent="0.25">
      <c r="H742" t="str">
        <f>IF(ISBLANK(E742), "", COUNTIFS(Validation!$C$17:$C$31, E742))</f>
        <v/>
      </c>
      <c r="I742" t="str">
        <f t="shared" si="22"/>
        <v/>
      </c>
      <c r="J742" t="str">
        <f t="shared" si="23"/>
        <v/>
      </c>
    </row>
    <row r="743" spans="8:10" x14ac:dyDescent="0.25">
      <c r="H743" t="str">
        <f>IF(ISBLANK(E743), "", COUNTIFS(Validation!$C$17:$C$31, E743))</f>
        <v/>
      </c>
      <c r="I743" t="str">
        <f t="shared" si="22"/>
        <v/>
      </c>
      <c r="J743" t="str">
        <f t="shared" si="23"/>
        <v/>
      </c>
    </row>
    <row r="744" spans="8:10" x14ac:dyDescent="0.25">
      <c r="H744" t="str">
        <f>IF(ISBLANK(E744), "", COUNTIFS(Validation!$C$17:$C$31, E744))</f>
        <v/>
      </c>
      <c r="I744" t="str">
        <f t="shared" si="22"/>
        <v/>
      </c>
      <c r="J744" t="str">
        <f t="shared" si="23"/>
        <v/>
      </c>
    </row>
    <row r="745" spans="8:10" x14ac:dyDescent="0.25">
      <c r="H745" t="str">
        <f>IF(ISBLANK(E745), "", COUNTIFS(Validation!$C$17:$C$31, E745))</f>
        <v/>
      </c>
      <c r="I745" t="str">
        <f t="shared" si="22"/>
        <v/>
      </c>
      <c r="J745" t="str">
        <f t="shared" si="23"/>
        <v/>
      </c>
    </row>
    <row r="746" spans="8:10" x14ac:dyDescent="0.25">
      <c r="H746" t="str">
        <f>IF(ISBLANK(E746), "", COUNTIFS(Validation!$C$17:$C$31, E746))</f>
        <v/>
      </c>
      <c r="I746" t="str">
        <f t="shared" si="22"/>
        <v/>
      </c>
      <c r="J746" t="str">
        <f t="shared" si="23"/>
        <v/>
      </c>
    </row>
    <row r="747" spans="8:10" x14ac:dyDescent="0.25">
      <c r="H747" t="str">
        <f>IF(ISBLANK(E747), "", COUNTIFS(Validation!$C$17:$C$31, E747))</f>
        <v/>
      </c>
      <c r="I747" t="str">
        <f t="shared" si="22"/>
        <v/>
      </c>
      <c r="J747" t="str">
        <f t="shared" si="23"/>
        <v/>
      </c>
    </row>
    <row r="748" spans="8:10" x14ac:dyDescent="0.25">
      <c r="H748" t="str">
        <f>IF(ISBLANK(E748), "", COUNTIFS(Validation!$C$17:$C$31, E748))</f>
        <v/>
      </c>
      <c r="I748" t="str">
        <f t="shared" si="22"/>
        <v/>
      </c>
      <c r="J748" t="str">
        <f t="shared" si="23"/>
        <v/>
      </c>
    </row>
    <row r="749" spans="8:10" x14ac:dyDescent="0.25">
      <c r="H749" t="str">
        <f>IF(ISBLANK(E749), "", COUNTIFS(Validation!$C$17:$C$31, E749))</f>
        <v/>
      </c>
      <c r="I749" t="str">
        <f t="shared" si="22"/>
        <v/>
      </c>
      <c r="J749" t="str">
        <f t="shared" si="23"/>
        <v/>
      </c>
    </row>
    <row r="750" spans="8:10" x14ac:dyDescent="0.25">
      <c r="H750" t="str">
        <f>IF(ISBLANK(E750), "", COUNTIFS(Validation!$C$17:$C$31, E750))</f>
        <v/>
      </c>
      <c r="I750" t="str">
        <f t="shared" si="22"/>
        <v/>
      </c>
      <c r="J750" t="str">
        <f t="shared" si="23"/>
        <v/>
      </c>
    </row>
    <row r="751" spans="8:10" x14ac:dyDescent="0.25">
      <c r="H751" t="str">
        <f>IF(ISBLANK(E751), "", COUNTIFS(Validation!$C$17:$C$31, E751))</f>
        <v/>
      </c>
      <c r="I751" t="str">
        <f t="shared" si="22"/>
        <v/>
      </c>
      <c r="J751" t="str">
        <f t="shared" si="23"/>
        <v/>
      </c>
    </row>
    <row r="752" spans="8:10" x14ac:dyDescent="0.25">
      <c r="H752" t="str">
        <f>IF(ISBLANK(E752), "", COUNTIFS(Validation!$C$17:$C$31, E752))</f>
        <v/>
      </c>
      <c r="I752" t="str">
        <f t="shared" si="22"/>
        <v/>
      </c>
      <c r="J752" t="str">
        <f t="shared" si="23"/>
        <v/>
      </c>
    </row>
    <row r="753" spans="8:10" x14ac:dyDescent="0.25">
      <c r="H753" t="str">
        <f>IF(ISBLANK(E753), "", COUNTIFS(Validation!$C$17:$C$31, E753))</f>
        <v/>
      </c>
      <c r="I753" t="str">
        <f t="shared" si="22"/>
        <v/>
      </c>
      <c r="J753" t="str">
        <f t="shared" si="23"/>
        <v/>
      </c>
    </row>
    <row r="754" spans="8:10" x14ac:dyDescent="0.25">
      <c r="H754" t="str">
        <f>IF(ISBLANK(E754), "", COUNTIFS(Validation!$C$17:$C$31, E754))</f>
        <v/>
      </c>
      <c r="I754" t="str">
        <f t="shared" si="22"/>
        <v/>
      </c>
      <c r="J754" t="str">
        <f t="shared" si="23"/>
        <v/>
      </c>
    </row>
    <row r="755" spans="8:10" x14ac:dyDescent="0.25">
      <c r="H755" t="str">
        <f>IF(ISBLANK(E755), "", COUNTIFS(Validation!$C$17:$C$31, E755))</f>
        <v/>
      </c>
      <c r="I755" t="str">
        <f t="shared" si="22"/>
        <v/>
      </c>
      <c r="J755" t="str">
        <f t="shared" si="23"/>
        <v/>
      </c>
    </row>
    <row r="756" spans="8:10" x14ac:dyDescent="0.25">
      <c r="H756" t="str">
        <f>IF(ISBLANK(E756), "", COUNTIFS(Validation!$C$17:$C$31, E756))</f>
        <v/>
      </c>
      <c r="I756" t="str">
        <f t="shared" si="22"/>
        <v/>
      </c>
      <c r="J756" t="str">
        <f t="shared" si="23"/>
        <v/>
      </c>
    </row>
    <row r="757" spans="8:10" x14ac:dyDescent="0.25">
      <c r="H757" t="str">
        <f>IF(ISBLANK(E757), "", COUNTIFS(Validation!$C$17:$C$31, E757))</f>
        <v/>
      </c>
      <c r="I757" t="str">
        <f t="shared" si="22"/>
        <v/>
      </c>
      <c r="J757" t="str">
        <f t="shared" si="23"/>
        <v/>
      </c>
    </row>
    <row r="758" spans="8:10" x14ac:dyDescent="0.25">
      <c r="H758" t="str">
        <f>IF(ISBLANK(E758), "", COUNTIFS(Validation!$C$17:$C$31, E758))</f>
        <v/>
      </c>
      <c r="I758" t="str">
        <f t="shared" si="22"/>
        <v/>
      </c>
      <c r="J758" t="str">
        <f t="shared" si="23"/>
        <v/>
      </c>
    </row>
    <row r="759" spans="8:10" x14ac:dyDescent="0.25">
      <c r="H759" t="str">
        <f>IF(ISBLANK(E759), "", COUNTIFS(Validation!$C$17:$C$31, E759))</f>
        <v/>
      </c>
      <c r="I759" t="str">
        <f t="shared" si="22"/>
        <v/>
      </c>
      <c r="J759" t="str">
        <f t="shared" si="23"/>
        <v/>
      </c>
    </row>
    <row r="760" spans="8:10" x14ac:dyDescent="0.25">
      <c r="H760" t="str">
        <f>IF(ISBLANK(E760), "", COUNTIFS(Validation!$C$17:$C$31, E760))</f>
        <v/>
      </c>
      <c r="I760" t="str">
        <f t="shared" si="22"/>
        <v/>
      </c>
      <c r="J760" t="str">
        <f t="shared" si="23"/>
        <v/>
      </c>
    </row>
    <row r="761" spans="8:10" x14ac:dyDescent="0.25">
      <c r="H761" t="str">
        <f>IF(ISBLANK(E761), "", COUNTIFS(Validation!$C$17:$C$31, E761))</f>
        <v/>
      </c>
      <c r="I761" t="str">
        <f t="shared" si="22"/>
        <v/>
      </c>
      <c r="J761" t="str">
        <f t="shared" si="23"/>
        <v/>
      </c>
    </row>
    <row r="762" spans="8:10" x14ac:dyDescent="0.25">
      <c r="H762" t="str">
        <f>IF(ISBLANK(E762), "", COUNTIFS(Validation!$C$17:$C$31, E762))</f>
        <v/>
      </c>
      <c r="I762" t="str">
        <f t="shared" si="22"/>
        <v/>
      </c>
      <c r="J762" t="str">
        <f t="shared" si="23"/>
        <v/>
      </c>
    </row>
    <row r="763" spans="8:10" x14ac:dyDescent="0.25">
      <c r="H763" t="str">
        <f>IF(ISBLANK(E763), "", COUNTIFS(Validation!$C$17:$C$31, E763))</f>
        <v/>
      </c>
      <c r="I763" t="str">
        <f t="shared" si="22"/>
        <v/>
      </c>
      <c r="J763" t="str">
        <f t="shared" si="23"/>
        <v/>
      </c>
    </row>
    <row r="764" spans="8:10" x14ac:dyDescent="0.25">
      <c r="H764" t="str">
        <f>IF(ISBLANK(E764), "", COUNTIFS(Validation!$C$17:$C$31, E764))</f>
        <v/>
      </c>
      <c r="I764" t="str">
        <f t="shared" si="22"/>
        <v/>
      </c>
      <c r="J764" t="str">
        <f t="shared" si="23"/>
        <v/>
      </c>
    </row>
    <row r="765" spans="8:10" x14ac:dyDescent="0.25">
      <c r="H765" t="str">
        <f>IF(ISBLANK(E765), "", COUNTIFS(Validation!$C$17:$C$31, E765))</f>
        <v/>
      </c>
      <c r="I765" t="str">
        <f t="shared" si="22"/>
        <v/>
      </c>
      <c r="J765" t="str">
        <f t="shared" si="23"/>
        <v/>
      </c>
    </row>
    <row r="766" spans="8:10" x14ac:dyDescent="0.25">
      <c r="H766" t="str">
        <f>IF(ISBLANK(E766), "", COUNTIFS(Validation!$C$17:$C$31, E766))</f>
        <v/>
      </c>
      <c r="I766" t="str">
        <f t="shared" si="22"/>
        <v/>
      </c>
      <c r="J766" t="str">
        <f t="shared" si="23"/>
        <v/>
      </c>
    </row>
    <row r="767" spans="8:10" x14ac:dyDescent="0.25">
      <c r="H767" t="str">
        <f>IF(ISBLANK(E767), "", COUNTIFS(Validation!$C$17:$C$31, E767))</f>
        <v/>
      </c>
      <c r="I767" t="str">
        <f t="shared" si="22"/>
        <v/>
      </c>
      <c r="J767" t="str">
        <f t="shared" si="23"/>
        <v/>
      </c>
    </row>
    <row r="768" spans="8:10" x14ac:dyDescent="0.25">
      <c r="H768" t="str">
        <f>IF(ISBLANK(E768), "", COUNTIFS(Validation!$C$17:$C$31, E768))</f>
        <v/>
      </c>
      <c r="I768" t="str">
        <f t="shared" si="22"/>
        <v/>
      </c>
      <c r="J768" t="str">
        <f t="shared" si="23"/>
        <v/>
      </c>
    </row>
    <row r="769" spans="8:10" x14ac:dyDescent="0.25">
      <c r="H769" t="str">
        <f>IF(ISBLANK(E769), "", COUNTIFS(Validation!$C$17:$C$31, E769))</f>
        <v/>
      </c>
      <c r="I769" t="str">
        <f t="shared" si="22"/>
        <v/>
      </c>
      <c r="J769" t="str">
        <f t="shared" si="23"/>
        <v/>
      </c>
    </row>
    <row r="770" spans="8:10" x14ac:dyDescent="0.25">
      <c r="H770" t="str">
        <f>IF(ISBLANK(E770), "", COUNTIFS(Validation!$C$17:$C$31, E770))</f>
        <v/>
      </c>
      <c r="I770" t="str">
        <f t="shared" ref="I770:I833" si="24">IF(ISBLANK(B770), "", COUNTIF(B:B, B770))</f>
        <v/>
      </c>
      <c r="J770" t="str">
        <f t="shared" si="23"/>
        <v/>
      </c>
    </row>
    <row r="771" spans="8:10" x14ac:dyDescent="0.25">
      <c r="H771" t="str">
        <f>IF(ISBLANK(E771), "", COUNTIFS(Validation!$C$17:$C$31, E771))</f>
        <v/>
      </c>
      <c r="I771" t="str">
        <f t="shared" si="24"/>
        <v/>
      </c>
      <c r="J771" t="str">
        <f t="shared" ref="J771:J834" si="25">IF($C771="","",COUNTIF(B:B,$C771))</f>
        <v/>
      </c>
    </row>
    <row r="772" spans="8:10" x14ac:dyDescent="0.25">
      <c r="H772" t="str">
        <f>IF(ISBLANK(E772), "", COUNTIFS(Validation!$C$17:$C$31, E772))</f>
        <v/>
      </c>
      <c r="I772" t="str">
        <f t="shared" si="24"/>
        <v/>
      </c>
      <c r="J772" t="str">
        <f t="shared" si="25"/>
        <v/>
      </c>
    </row>
    <row r="773" spans="8:10" x14ac:dyDescent="0.25">
      <c r="H773" t="str">
        <f>IF(ISBLANK(E773), "", COUNTIFS(Validation!$C$17:$C$31, E773))</f>
        <v/>
      </c>
      <c r="I773" t="str">
        <f t="shared" si="24"/>
        <v/>
      </c>
      <c r="J773" t="str">
        <f t="shared" si="25"/>
        <v/>
      </c>
    </row>
    <row r="774" spans="8:10" x14ac:dyDescent="0.25">
      <c r="H774" t="str">
        <f>IF(ISBLANK(E774), "", COUNTIFS(Validation!$C$17:$C$31, E774))</f>
        <v/>
      </c>
      <c r="I774" t="str">
        <f t="shared" si="24"/>
        <v/>
      </c>
      <c r="J774" t="str">
        <f t="shared" si="25"/>
        <v/>
      </c>
    </row>
    <row r="775" spans="8:10" x14ac:dyDescent="0.25">
      <c r="H775" t="str">
        <f>IF(ISBLANK(E775), "", COUNTIFS(Validation!$C$17:$C$31, E775))</f>
        <v/>
      </c>
      <c r="I775" t="str">
        <f t="shared" si="24"/>
        <v/>
      </c>
      <c r="J775" t="str">
        <f t="shared" si="25"/>
        <v/>
      </c>
    </row>
    <row r="776" spans="8:10" x14ac:dyDescent="0.25">
      <c r="H776" t="str">
        <f>IF(ISBLANK(E776), "", COUNTIFS(Validation!$C$17:$C$31, E776))</f>
        <v/>
      </c>
      <c r="I776" t="str">
        <f t="shared" si="24"/>
        <v/>
      </c>
      <c r="J776" t="str">
        <f t="shared" si="25"/>
        <v/>
      </c>
    </row>
    <row r="777" spans="8:10" x14ac:dyDescent="0.25">
      <c r="H777" t="str">
        <f>IF(ISBLANK(E777), "", COUNTIFS(Validation!$C$17:$C$31, E777))</f>
        <v/>
      </c>
      <c r="I777" t="str">
        <f t="shared" si="24"/>
        <v/>
      </c>
      <c r="J777" t="str">
        <f t="shared" si="25"/>
        <v/>
      </c>
    </row>
    <row r="778" spans="8:10" x14ac:dyDescent="0.25">
      <c r="H778" t="str">
        <f>IF(ISBLANK(E778), "", COUNTIFS(Validation!$C$17:$C$31, E778))</f>
        <v/>
      </c>
      <c r="I778" t="str">
        <f t="shared" si="24"/>
        <v/>
      </c>
      <c r="J778" t="str">
        <f t="shared" si="25"/>
        <v/>
      </c>
    </row>
    <row r="779" spans="8:10" x14ac:dyDescent="0.25">
      <c r="H779" t="str">
        <f>IF(ISBLANK(E779), "", COUNTIFS(Validation!$C$17:$C$31, E779))</f>
        <v/>
      </c>
      <c r="I779" t="str">
        <f t="shared" si="24"/>
        <v/>
      </c>
      <c r="J779" t="str">
        <f t="shared" si="25"/>
        <v/>
      </c>
    </row>
    <row r="780" spans="8:10" x14ac:dyDescent="0.25">
      <c r="H780" t="str">
        <f>IF(ISBLANK(E780), "", COUNTIFS(Validation!$C$17:$C$31, E780))</f>
        <v/>
      </c>
      <c r="I780" t="str">
        <f t="shared" si="24"/>
        <v/>
      </c>
      <c r="J780" t="str">
        <f t="shared" si="25"/>
        <v/>
      </c>
    </row>
    <row r="781" spans="8:10" x14ac:dyDescent="0.25">
      <c r="H781" t="str">
        <f>IF(ISBLANK(E781), "", COUNTIFS(Validation!$C$17:$C$31, E781))</f>
        <v/>
      </c>
      <c r="I781" t="str">
        <f t="shared" si="24"/>
        <v/>
      </c>
      <c r="J781" t="str">
        <f t="shared" si="25"/>
        <v/>
      </c>
    </row>
    <row r="782" spans="8:10" x14ac:dyDescent="0.25">
      <c r="H782" t="str">
        <f>IF(ISBLANK(E782), "", COUNTIFS(Validation!$C$17:$C$31, E782))</f>
        <v/>
      </c>
      <c r="I782" t="str">
        <f t="shared" si="24"/>
        <v/>
      </c>
      <c r="J782" t="str">
        <f t="shared" si="25"/>
        <v/>
      </c>
    </row>
    <row r="783" spans="8:10" x14ac:dyDescent="0.25">
      <c r="H783" t="str">
        <f>IF(ISBLANK(E783), "", COUNTIFS(Validation!$C$17:$C$31, E783))</f>
        <v/>
      </c>
      <c r="I783" t="str">
        <f t="shared" si="24"/>
        <v/>
      </c>
      <c r="J783" t="str">
        <f t="shared" si="25"/>
        <v/>
      </c>
    </row>
    <row r="784" spans="8:10" x14ac:dyDescent="0.25">
      <c r="H784" t="str">
        <f>IF(ISBLANK(E784), "", COUNTIFS(Validation!$C$17:$C$31, E784))</f>
        <v/>
      </c>
      <c r="I784" t="str">
        <f t="shared" si="24"/>
        <v/>
      </c>
      <c r="J784" t="str">
        <f t="shared" si="25"/>
        <v/>
      </c>
    </row>
    <row r="785" spans="8:10" x14ac:dyDescent="0.25">
      <c r="H785" t="str">
        <f>IF(ISBLANK(E785), "", COUNTIFS(Validation!$C$17:$C$31, E785))</f>
        <v/>
      </c>
      <c r="I785" t="str">
        <f t="shared" si="24"/>
        <v/>
      </c>
      <c r="J785" t="str">
        <f t="shared" si="25"/>
        <v/>
      </c>
    </row>
    <row r="786" spans="8:10" x14ac:dyDescent="0.25">
      <c r="H786" t="str">
        <f>IF(ISBLANK(E786), "", COUNTIFS(Validation!$C$17:$C$31, E786))</f>
        <v/>
      </c>
      <c r="I786" t="str">
        <f t="shared" si="24"/>
        <v/>
      </c>
      <c r="J786" t="str">
        <f t="shared" si="25"/>
        <v/>
      </c>
    </row>
    <row r="787" spans="8:10" x14ac:dyDescent="0.25">
      <c r="H787" t="str">
        <f>IF(ISBLANK(E787), "", COUNTIFS(Validation!$C$17:$C$31, E787))</f>
        <v/>
      </c>
      <c r="I787" t="str">
        <f t="shared" si="24"/>
        <v/>
      </c>
      <c r="J787" t="str">
        <f t="shared" si="25"/>
        <v/>
      </c>
    </row>
    <row r="788" spans="8:10" x14ac:dyDescent="0.25">
      <c r="H788" t="str">
        <f>IF(ISBLANK(E788), "", COUNTIFS(Validation!$C$17:$C$31, E788))</f>
        <v/>
      </c>
      <c r="I788" t="str">
        <f t="shared" si="24"/>
        <v/>
      </c>
      <c r="J788" t="str">
        <f t="shared" si="25"/>
        <v/>
      </c>
    </row>
    <row r="789" spans="8:10" x14ac:dyDescent="0.25">
      <c r="H789" t="str">
        <f>IF(ISBLANK(E789), "", COUNTIFS(Validation!$C$17:$C$31, E789))</f>
        <v/>
      </c>
      <c r="I789" t="str">
        <f t="shared" si="24"/>
        <v/>
      </c>
      <c r="J789" t="str">
        <f t="shared" si="25"/>
        <v/>
      </c>
    </row>
    <row r="790" spans="8:10" x14ac:dyDescent="0.25">
      <c r="H790" t="str">
        <f>IF(ISBLANK(E790), "", COUNTIFS(Validation!$C$17:$C$31, E790))</f>
        <v/>
      </c>
      <c r="I790" t="str">
        <f t="shared" si="24"/>
        <v/>
      </c>
      <c r="J790" t="str">
        <f t="shared" si="25"/>
        <v/>
      </c>
    </row>
    <row r="791" spans="8:10" x14ac:dyDescent="0.25">
      <c r="H791" t="str">
        <f>IF(ISBLANK(E791), "", COUNTIFS(Validation!$C$17:$C$31, E791))</f>
        <v/>
      </c>
      <c r="I791" t="str">
        <f t="shared" si="24"/>
        <v/>
      </c>
      <c r="J791" t="str">
        <f t="shared" si="25"/>
        <v/>
      </c>
    </row>
    <row r="792" spans="8:10" x14ac:dyDescent="0.25">
      <c r="H792" t="str">
        <f>IF(ISBLANK(E792), "", COUNTIFS(Validation!$C$17:$C$31, E792))</f>
        <v/>
      </c>
      <c r="I792" t="str">
        <f t="shared" si="24"/>
        <v/>
      </c>
      <c r="J792" t="str">
        <f t="shared" si="25"/>
        <v/>
      </c>
    </row>
    <row r="793" spans="8:10" x14ac:dyDescent="0.25">
      <c r="H793" t="str">
        <f>IF(ISBLANK(E793), "", COUNTIFS(Validation!$C$17:$C$31, E793))</f>
        <v/>
      </c>
      <c r="I793" t="str">
        <f t="shared" si="24"/>
        <v/>
      </c>
      <c r="J793" t="str">
        <f t="shared" si="25"/>
        <v/>
      </c>
    </row>
    <row r="794" spans="8:10" x14ac:dyDescent="0.25">
      <c r="H794" t="str">
        <f>IF(ISBLANK(E794), "", COUNTIFS(Validation!$C$17:$C$31, E794))</f>
        <v/>
      </c>
      <c r="I794" t="str">
        <f t="shared" si="24"/>
        <v/>
      </c>
      <c r="J794" t="str">
        <f t="shared" si="25"/>
        <v/>
      </c>
    </row>
    <row r="795" spans="8:10" x14ac:dyDescent="0.25">
      <c r="H795" t="str">
        <f>IF(ISBLANK(E795), "", COUNTIFS(Validation!$C$17:$C$31, E795))</f>
        <v/>
      </c>
      <c r="I795" t="str">
        <f t="shared" si="24"/>
        <v/>
      </c>
      <c r="J795" t="str">
        <f t="shared" si="25"/>
        <v/>
      </c>
    </row>
    <row r="796" spans="8:10" x14ac:dyDescent="0.25">
      <c r="H796" t="str">
        <f>IF(ISBLANK(E796), "", COUNTIFS(Validation!$C$17:$C$31, E796))</f>
        <v/>
      </c>
      <c r="I796" t="str">
        <f t="shared" si="24"/>
        <v/>
      </c>
      <c r="J796" t="str">
        <f t="shared" si="25"/>
        <v/>
      </c>
    </row>
    <row r="797" spans="8:10" x14ac:dyDescent="0.25">
      <c r="H797" t="str">
        <f>IF(ISBLANK(E797), "", COUNTIFS(Validation!$C$17:$C$31, E797))</f>
        <v/>
      </c>
      <c r="I797" t="str">
        <f t="shared" si="24"/>
        <v/>
      </c>
      <c r="J797" t="str">
        <f t="shared" si="25"/>
        <v/>
      </c>
    </row>
    <row r="798" spans="8:10" x14ac:dyDescent="0.25">
      <c r="H798" t="str">
        <f>IF(ISBLANK(E798), "", COUNTIFS(Validation!$C$17:$C$31, E798))</f>
        <v/>
      </c>
      <c r="I798" t="str">
        <f t="shared" si="24"/>
        <v/>
      </c>
      <c r="J798" t="str">
        <f t="shared" si="25"/>
        <v/>
      </c>
    </row>
    <row r="799" spans="8:10" x14ac:dyDescent="0.25">
      <c r="H799" t="str">
        <f>IF(ISBLANK(E799), "", COUNTIFS(Validation!$C$17:$C$31, E799))</f>
        <v/>
      </c>
      <c r="I799" t="str">
        <f t="shared" si="24"/>
        <v/>
      </c>
      <c r="J799" t="str">
        <f t="shared" si="25"/>
        <v/>
      </c>
    </row>
    <row r="800" spans="8:10" x14ac:dyDescent="0.25">
      <c r="H800" t="str">
        <f>IF(ISBLANK(E800), "", COUNTIFS(Validation!$C$17:$C$31, E800))</f>
        <v/>
      </c>
      <c r="I800" t="str">
        <f t="shared" si="24"/>
        <v/>
      </c>
      <c r="J800" t="str">
        <f t="shared" si="25"/>
        <v/>
      </c>
    </row>
    <row r="801" spans="8:10" x14ac:dyDescent="0.25">
      <c r="H801" t="str">
        <f>IF(ISBLANK(E801), "", COUNTIFS(Validation!$C$17:$C$31, E801))</f>
        <v/>
      </c>
      <c r="I801" t="str">
        <f t="shared" si="24"/>
        <v/>
      </c>
      <c r="J801" t="str">
        <f t="shared" si="25"/>
        <v/>
      </c>
    </row>
    <row r="802" spans="8:10" x14ac:dyDescent="0.25">
      <c r="H802" t="str">
        <f>IF(ISBLANK(E802), "", COUNTIFS(Validation!$C$17:$C$31, E802))</f>
        <v/>
      </c>
      <c r="I802" t="str">
        <f t="shared" si="24"/>
        <v/>
      </c>
      <c r="J802" t="str">
        <f t="shared" si="25"/>
        <v/>
      </c>
    </row>
    <row r="803" spans="8:10" x14ac:dyDescent="0.25">
      <c r="H803" t="str">
        <f>IF(ISBLANK(E803), "", COUNTIFS(Validation!$C$17:$C$31, E803))</f>
        <v/>
      </c>
      <c r="I803" t="str">
        <f t="shared" si="24"/>
        <v/>
      </c>
      <c r="J803" t="str">
        <f t="shared" si="25"/>
        <v/>
      </c>
    </row>
    <row r="804" spans="8:10" x14ac:dyDescent="0.25">
      <c r="H804" t="str">
        <f>IF(ISBLANK(E804), "", COUNTIFS(Validation!$C$17:$C$31, E804))</f>
        <v/>
      </c>
      <c r="I804" t="str">
        <f t="shared" si="24"/>
        <v/>
      </c>
      <c r="J804" t="str">
        <f t="shared" si="25"/>
        <v/>
      </c>
    </row>
    <row r="805" spans="8:10" x14ac:dyDescent="0.25">
      <c r="H805" t="str">
        <f>IF(ISBLANK(E805), "", COUNTIFS(Validation!$C$17:$C$31, E805))</f>
        <v/>
      </c>
      <c r="I805" t="str">
        <f t="shared" si="24"/>
        <v/>
      </c>
      <c r="J805" t="str">
        <f t="shared" si="25"/>
        <v/>
      </c>
    </row>
    <row r="806" spans="8:10" x14ac:dyDescent="0.25">
      <c r="H806" t="str">
        <f>IF(ISBLANK(E806), "", COUNTIFS(Validation!$C$17:$C$31, E806))</f>
        <v/>
      </c>
      <c r="I806" t="str">
        <f t="shared" si="24"/>
        <v/>
      </c>
      <c r="J806" t="str">
        <f t="shared" si="25"/>
        <v/>
      </c>
    </row>
    <row r="807" spans="8:10" x14ac:dyDescent="0.25">
      <c r="H807" t="str">
        <f>IF(ISBLANK(E807), "", COUNTIFS(Validation!$C$17:$C$31, E807))</f>
        <v/>
      </c>
      <c r="I807" t="str">
        <f t="shared" si="24"/>
        <v/>
      </c>
      <c r="J807" t="str">
        <f t="shared" si="25"/>
        <v/>
      </c>
    </row>
    <row r="808" spans="8:10" x14ac:dyDescent="0.25">
      <c r="H808" t="str">
        <f>IF(ISBLANK(E808), "", COUNTIFS(Validation!$C$17:$C$31, E808))</f>
        <v/>
      </c>
      <c r="I808" t="str">
        <f t="shared" si="24"/>
        <v/>
      </c>
      <c r="J808" t="str">
        <f t="shared" si="25"/>
        <v/>
      </c>
    </row>
    <row r="809" spans="8:10" x14ac:dyDescent="0.25">
      <c r="H809" t="str">
        <f>IF(ISBLANK(E809), "", COUNTIFS(Validation!$C$17:$C$31, E809))</f>
        <v/>
      </c>
      <c r="I809" t="str">
        <f t="shared" si="24"/>
        <v/>
      </c>
      <c r="J809" t="str">
        <f t="shared" si="25"/>
        <v/>
      </c>
    </row>
    <row r="810" spans="8:10" x14ac:dyDescent="0.25">
      <c r="H810" t="str">
        <f>IF(ISBLANK(E810), "", COUNTIFS(Validation!$C$17:$C$31, E810))</f>
        <v/>
      </c>
      <c r="I810" t="str">
        <f t="shared" si="24"/>
        <v/>
      </c>
      <c r="J810" t="str">
        <f t="shared" si="25"/>
        <v/>
      </c>
    </row>
    <row r="811" spans="8:10" x14ac:dyDescent="0.25">
      <c r="H811" t="str">
        <f>IF(ISBLANK(E811), "", COUNTIFS(Validation!$C$17:$C$31, E811))</f>
        <v/>
      </c>
      <c r="I811" t="str">
        <f t="shared" si="24"/>
        <v/>
      </c>
      <c r="J811" t="str">
        <f t="shared" si="25"/>
        <v/>
      </c>
    </row>
    <row r="812" spans="8:10" x14ac:dyDescent="0.25">
      <c r="H812" t="str">
        <f>IF(ISBLANK(E812), "", COUNTIFS(Validation!$C$17:$C$31, E812))</f>
        <v/>
      </c>
      <c r="I812" t="str">
        <f t="shared" si="24"/>
        <v/>
      </c>
      <c r="J812" t="str">
        <f t="shared" si="25"/>
        <v/>
      </c>
    </row>
    <row r="813" spans="8:10" x14ac:dyDescent="0.25">
      <c r="H813" t="str">
        <f>IF(ISBLANK(E813), "", COUNTIFS(Validation!$C$17:$C$31, E813))</f>
        <v/>
      </c>
      <c r="I813" t="str">
        <f t="shared" si="24"/>
        <v/>
      </c>
      <c r="J813" t="str">
        <f t="shared" si="25"/>
        <v/>
      </c>
    </row>
    <row r="814" spans="8:10" x14ac:dyDescent="0.25">
      <c r="H814" t="str">
        <f>IF(ISBLANK(E814), "", COUNTIFS(Validation!$C$17:$C$31, E814))</f>
        <v/>
      </c>
      <c r="I814" t="str">
        <f t="shared" si="24"/>
        <v/>
      </c>
      <c r="J814" t="str">
        <f t="shared" si="25"/>
        <v/>
      </c>
    </row>
    <row r="815" spans="8:10" x14ac:dyDescent="0.25">
      <c r="H815" t="str">
        <f>IF(ISBLANK(E815), "", COUNTIFS(Validation!$C$17:$C$31, E815))</f>
        <v/>
      </c>
      <c r="I815" t="str">
        <f t="shared" si="24"/>
        <v/>
      </c>
      <c r="J815" t="str">
        <f t="shared" si="25"/>
        <v/>
      </c>
    </row>
    <row r="816" spans="8:10" x14ac:dyDescent="0.25">
      <c r="H816" t="str">
        <f>IF(ISBLANK(E816), "", COUNTIFS(Validation!$C$17:$C$31, E816))</f>
        <v/>
      </c>
      <c r="I816" t="str">
        <f t="shared" si="24"/>
        <v/>
      </c>
      <c r="J816" t="str">
        <f t="shared" si="25"/>
        <v/>
      </c>
    </row>
    <row r="817" spans="8:10" x14ac:dyDescent="0.25">
      <c r="H817" t="str">
        <f>IF(ISBLANK(E817), "", COUNTIFS(Validation!$C$17:$C$31, E817))</f>
        <v/>
      </c>
      <c r="I817" t="str">
        <f t="shared" si="24"/>
        <v/>
      </c>
      <c r="J817" t="str">
        <f t="shared" si="25"/>
        <v/>
      </c>
    </row>
    <row r="818" spans="8:10" x14ac:dyDescent="0.25">
      <c r="H818" t="str">
        <f>IF(ISBLANK(E818), "", COUNTIFS(Validation!$C$17:$C$31, E818))</f>
        <v/>
      </c>
      <c r="I818" t="str">
        <f t="shared" si="24"/>
        <v/>
      </c>
      <c r="J818" t="str">
        <f t="shared" si="25"/>
        <v/>
      </c>
    </row>
    <row r="819" spans="8:10" x14ac:dyDescent="0.25">
      <c r="H819" t="str">
        <f>IF(ISBLANK(E819), "", COUNTIFS(Validation!$C$17:$C$31, E819))</f>
        <v/>
      </c>
      <c r="I819" t="str">
        <f t="shared" si="24"/>
        <v/>
      </c>
      <c r="J819" t="str">
        <f t="shared" si="25"/>
        <v/>
      </c>
    </row>
    <row r="820" spans="8:10" x14ac:dyDescent="0.25">
      <c r="H820" t="str">
        <f>IF(ISBLANK(E820), "", COUNTIFS(Validation!$C$17:$C$31, E820))</f>
        <v/>
      </c>
      <c r="I820" t="str">
        <f t="shared" si="24"/>
        <v/>
      </c>
      <c r="J820" t="str">
        <f t="shared" si="25"/>
        <v/>
      </c>
    </row>
    <row r="821" spans="8:10" x14ac:dyDescent="0.25">
      <c r="H821" t="str">
        <f>IF(ISBLANK(E821), "", COUNTIFS(Validation!$C$17:$C$31, E821))</f>
        <v/>
      </c>
      <c r="I821" t="str">
        <f t="shared" si="24"/>
        <v/>
      </c>
      <c r="J821" t="str">
        <f t="shared" si="25"/>
        <v/>
      </c>
    </row>
    <row r="822" spans="8:10" x14ac:dyDescent="0.25">
      <c r="H822" t="str">
        <f>IF(ISBLANK(E822), "", COUNTIFS(Validation!$C$17:$C$31, E822))</f>
        <v/>
      </c>
      <c r="I822" t="str">
        <f t="shared" si="24"/>
        <v/>
      </c>
      <c r="J822" t="str">
        <f t="shared" si="25"/>
        <v/>
      </c>
    </row>
    <row r="823" spans="8:10" x14ac:dyDescent="0.25">
      <c r="H823" t="str">
        <f>IF(ISBLANK(E823), "", COUNTIFS(Validation!$C$17:$C$31, E823))</f>
        <v/>
      </c>
      <c r="I823" t="str">
        <f t="shared" si="24"/>
        <v/>
      </c>
      <c r="J823" t="str">
        <f t="shared" si="25"/>
        <v/>
      </c>
    </row>
    <row r="824" spans="8:10" x14ac:dyDescent="0.25">
      <c r="H824" t="str">
        <f>IF(ISBLANK(E824), "", COUNTIFS(Validation!$C$17:$C$31, E824))</f>
        <v/>
      </c>
      <c r="I824" t="str">
        <f t="shared" si="24"/>
        <v/>
      </c>
      <c r="J824" t="str">
        <f t="shared" si="25"/>
        <v/>
      </c>
    </row>
    <row r="825" spans="8:10" x14ac:dyDescent="0.25">
      <c r="H825" t="str">
        <f>IF(ISBLANK(E825), "", COUNTIFS(Validation!$C$17:$C$31, E825))</f>
        <v/>
      </c>
      <c r="I825" t="str">
        <f t="shared" si="24"/>
        <v/>
      </c>
      <c r="J825" t="str">
        <f t="shared" si="25"/>
        <v/>
      </c>
    </row>
    <row r="826" spans="8:10" x14ac:dyDescent="0.25">
      <c r="H826" t="str">
        <f>IF(ISBLANK(E826), "", COUNTIFS(Validation!$C$17:$C$31, E826))</f>
        <v/>
      </c>
      <c r="I826" t="str">
        <f t="shared" si="24"/>
        <v/>
      </c>
      <c r="J826" t="str">
        <f t="shared" si="25"/>
        <v/>
      </c>
    </row>
    <row r="827" spans="8:10" x14ac:dyDescent="0.25">
      <c r="H827" t="str">
        <f>IF(ISBLANK(E827), "", COUNTIFS(Validation!$C$17:$C$31, E827))</f>
        <v/>
      </c>
      <c r="I827" t="str">
        <f t="shared" si="24"/>
        <v/>
      </c>
      <c r="J827" t="str">
        <f t="shared" si="25"/>
        <v/>
      </c>
    </row>
    <row r="828" spans="8:10" x14ac:dyDescent="0.25">
      <c r="H828" t="str">
        <f>IF(ISBLANK(E828), "", COUNTIFS(Validation!$C$17:$C$31, E828))</f>
        <v/>
      </c>
      <c r="I828" t="str">
        <f t="shared" si="24"/>
        <v/>
      </c>
      <c r="J828" t="str">
        <f t="shared" si="25"/>
        <v/>
      </c>
    </row>
    <row r="829" spans="8:10" x14ac:dyDescent="0.25">
      <c r="H829" t="str">
        <f>IF(ISBLANK(E829), "", COUNTIFS(Validation!$C$17:$C$31, E829))</f>
        <v/>
      </c>
      <c r="I829" t="str">
        <f t="shared" si="24"/>
        <v/>
      </c>
      <c r="J829" t="str">
        <f t="shared" si="25"/>
        <v/>
      </c>
    </row>
    <row r="830" spans="8:10" x14ac:dyDescent="0.25">
      <c r="H830" t="str">
        <f>IF(ISBLANK(E830), "", COUNTIFS(Validation!$C$17:$C$31, E830))</f>
        <v/>
      </c>
      <c r="I830" t="str">
        <f t="shared" si="24"/>
        <v/>
      </c>
      <c r="J830" t="str">
        <f t="shared" si="25"/>
        <v/>
      </c>
    </row>
    <row r="831" spans="8:10" x14ac:dyDescent="0.25">
      <c r="H831" t="str">
        <f>IF(ISBLANK(E831), "", COUNTIFS(Validation!$C$17:$C$31, E831))</f>
        <v/>
      </c>
      <c r="I831" t="str">
        <f t="shared" si="24"/>
        <v/>
      </c>
      <c r="J831" t="str">
        <f t="shared" si="25"/>
        <v/>
      </c>
    </row>
    <row r="832" spans="8:10" x14ac:dyDescent="0.25">
      <c r="H832" t="str">
        <f>IF(ISBLANK(E832), "", COUNTIFS(Validation!$C$17:$C$31, E832))</f>
        <v/>
      </c>
      <c r="I832" t="str">
        <f t="shared" si="24"/>
        <v/>
      </c>
      <c r="J832" t="str">
        <f t="shared" si="25"/>
        <v/>
      </c>
    </row>
    <row r="833" spans="8:10" x14ac:dyDescent="0.25">
      <c r="H833" t="str">
        <f>IF(ISBLANK(E833), "", COUNTIFS(Validation!$C$17:$C$31, E833))</f>
        <v/>
      </c>
      <c r="I833" t="str">
        <f t="shared" si="24"/>
        <v/>
      </c>
      <c r="J833" t="str">
        <f t="shared" si="25"/>
        <v/>
      </c>
    </row>
    <row r="834" spans="8:10" x14ac:dyDescent="0.25">
      <c r="H834" t="str">
        <f>IF(ISBLANK(E834), "", COUNTIFS(Validation!$C$17:$C$31, E834))</f>
        <v/>
      </c>
      <c r="I834" t="str">
        <f t="shared" ref="I834:I897" si="26">IF(ISBLANK(B834), "", COUNTIF(B:B, B834))</f>
        <v/>
      </c>
      <c r="J834" t="str">
        <f t="shared" si="25"/>
        <v/>
      </c>
    </row>
    <row r="835" spans="8:10" x14ac:dyDescent="0.25">
      <c r="H835" t="str">
        <f>IF(ISBLANK(E835), "", COUNTIFS(Validation!$C$17:$C$31, E835))</f>
        <v/>
      </c>
      <c r="I835" t="str">
        <f t="shared" si="26"/>
        <v/>
      </c>
      <c r="J835" t="str">
        <f t="shared" ref="J835:J898" si="27">IF($C835="","",COUNTIF(B:B,$C835))</f>
        <v/>
      </c>
    </row>
    <row r="836" spans="8:10" x14ac:dyDescent="0.25">
      <c r="H836" t="str">
        <f>IF(ISBLANK(E836), "", COUNTIFS(Validation!$C$17:$C$31, E836))</f>
        <v/>
      </c>
      <c r="I836" t="str">
        <f t="shared" si="26"/>
        <v/>
      </c>
      <c r="J836" t="str">
        <f t="shared" si="27"/>
        <v/>
      </c>
    </row>
    <row r="837" spans="8:10" x14ac:dyDescent="0.25">
      <c r="H837" t="str">
        <f>IF(ISBLANK(E837), "", COUNTIFS(Validation!$C$17:$C$31, E837))</f>
        <v/>
      </c>
      <c r="I837" t="str">
        <f t="shared" si="26"/>
        <v/>
      </c>
      <c r="J837" t="str">
        <f t="shared" si="27"/>
        <v/>
      </c>
    </row>
    <row r="838" spans="8:10" x14ac:dyDescent="0.25">
      <c r="H838" t="str">
        <f>IF(ISBLANK(E838), "", COUNTIFS(Validation!$C$17:$C$31, E838))</f>
        <v/>
      </c>
      <c r="I838" t="str">
        <f t="shared" si="26"/>
        <v/>
      </c>
      <c r="J838" t="str">
        <f t="shared" si="27"/>
        <v/>
      </c>
    </row>
    <row r="839" spans="8:10" x14ac:dyDescent="0.25">
      <c r="H839" t="str">
        <f>IF(ISBLANK(E839), "", COUNTIFS(Validation!$C$17:$C$31, E839))</f>
        <v/>
      </c>
      <c r="I839" t="str">
        <f t="shared" si="26"/>
        <v/>
      </c>
      <c r="J839" t="str">
        <f t="shared" si="27"/>
        <v/>
      </c>
    </row>
    <row r="840" spans="8:10" x14ac:dyDescent="0.25">
      <c r="H840" t="str">
        <f>IF(ISBLANK(E840), "", COUNTIFS(Validation!$C$17:$C$31, E840))</f>
        <v/>
      </c>
      <c r="I840" t="str">
        <f t="shared" si="26"/>
        <v/>
      </c>
      <c r="J840" t="str">
        <f t="shared" si="27"/>
        <v/>
      </c>
    </row>
    <row r="841" spans="8:10" x14ac:dyDescent="0.25">
      <c r="H841" t="str">
        <f>IF(ISBLANK(E841), "", COUNTIFS(Validation!$C$17:$C$31, E841))</f>
        <v/>
      </c>
      <c r="I841" t="str">
        <f t="shared" si="26"/>
        <v/>
      </c>
      <c r="J841" t="str">
        <f t="shared" si="27"/>
        <v/>
      </c>
    </row>
    <row r="842" spans="8:10" x14ac:dyDescent="0.25">
      <c r="H842" t="str">
        <f>IF(ISBLANK(E842), "", COUNTIFS(Validation!$C$17:$C$31, E842))</f>
        <v/>
      </c>
      <c r="I842" t="str">
        <f t="shared" si="26"/>
        <v/>
      </c>
      <c r="J842" t="str">
        <f t="shared" si="27"/>
        <v/>
      </c>
    </row>
    <row r="843" spans="8:10" x14ac:dyDescent="0.25">
      <c r="H843" t="str">
        <f>IF(ISBLANK(E843), "", COUNTIFS(Validation!$C$17:$C$31, E843))</f>
        <v/>
      </c>
      <c r="I843" t="str">
        <f t="shared" si="26"/>
        <v/>
      </c>
      <c r="J843" t="str">
        <f t="shared" si="27"/>
        <v/>
      </c>
    </row>
    <row r="844" spans="8:10" x14ac:dyDescent="0.25">
      <c r="H844" t="str">
        <f>IF(ISBLANK(E844), "", COUNTIFS(Validation!$C$17:$C$31, E844))</f>
        <v/>
      </c>
      <c r="I844" t="str">
        <f t="shared" si="26"/>
        <v/>
      </c>
      <c r="J844" t="str">
        <f t="shared" si="27"/>
        <v/>
      </c>
    </row>
    <row r="845" spans="8:10" x14ac:dyDescent="0.25">
      <c r="H845" t="str">
        <f>IF(ISBLANK(E845), "", COUNTIFS(Validation!$C$17:$C$31, E845))</f>
        <v/>
      </c>
      <c r="I845" t="str">
        <f t="shared" si="26"/>
        <v/>
      </c>
      <c r="J845" t="str">
        <f t="shared" si="27"/>
        <v/>
      </c>
    </row>
    <row r="846" spans="8:10" x14ac:dyDescent="0.25">
      <c r="H846" t="str">
        <f>IF(ISBLANK(E846), "", COUNTIFS(Validation!$C$17:$C$31, E846))</f>
        <v/>
      </c>
      <c r="I846" t="str">
        <f t="shared" si="26"/>
        <v/>
      </c>
      <c r="J846" t="str">
        <f t="shared" si="27"/>
        <v/>
      </c>
    </row>
    <row r="847" spans="8:10" x14ac:dyDescent="0.25">
      <c r="H847" t="str">
        <f>IF(ISBLANK(E847), "", COUNTIFS(Validation!$C$17:$C$31, E847))</f>
        <v/>
      </c>
      <c r="I847" t="str">
        <f t="shared" si="26"/>
        <v/>
      </c>
      <c r="J847" t="str">
        <f t="shared" si="27"/>
        <v/>
      </c>
    </row>
    <row r="848" spans="8:10" x14ac:dyDescent="0.25">
      <c r="H848" t="str">
        <f>IF(ISBLANK(E848), "", COUNTIFS(Validation!$C$17:$C$31, E848))</f>
        <v/>
      </c>
      <c r="I848" t="str">
        <f t="shared" si="26"/>
        <v/>
      </c>
      <c r="J848" t="str">
        <f t="shared" si="27"/>
        <v/>
      </c>
    </row>
    <row r="849" spans="8:10" x14ac:dyDescent="0.25">
      <c r="H849" t="str">
        <f>IF(ISBLANK(E849), "", COUNTIFS(Validation!$C$17:$C$31, E849))</f>
        <v/>
      </c>
      <c r="I849" t="str">
        <f t="shared" si="26"/>
        <v/>
      </c>
      <c r="J849" t="str">
        <f t="shared" si="27"/>
        <v/>
      </c>
    </row>
    <row r="850" spans="8:10" x14ac:dyDescent="0.25">
      <c r="H850" t="str">
        <f>IF(ISBLANK(E850), "", COUNTIFS(Validation!$C$17:$C$31, E850))</f>
        <v/>
      </c>
      <c r="I850" t="str">
        <f t="shared" si="26"/>
        <v/>
      </c>
      <c r="J850" t="str">
        <f t="shared" si="27"/>
        <v/>
      </c>
    </row>
    <row r="851" spans="8:10" x14ac:dyDescent="0.25">
      <c r="H851" t="str">
        <f>IF(ISBLANK(E851), "", COUNTIFS(Validation!$C$17:$C$31, E851))</f>
        <v/>
      </c>
      <c r="I851" t="str">
        <f t="shared" si="26"/>
        <v/>
      </c>
      <c r="J851" t="str">
        <f t="shared" si="27"/>
        <v/>
      </c>
    </row>
    <row r="852" spans="8:10" x14ac:dyDescent="0.25">
      <c r="H852" t="str">
        <f>IF(ISBLANK(E852), "", COUNTIFS(Validation!$C$17:$C$31, E852))</f>
        <v/>
      </c>
      <c r="I852" t="str">
        <f t="shared" si="26"/>
        <v/>
      </c>
      <c r="J852" t="str">
        <f t="shared" si="27"/>
        <v/>
      </c>
    </row>
    <row r="853" spans="8:10" x14ac:dyDescent="0.25">
      <c r="H853" t="str">
        <f>IF(ISBLANK(E853), "", COUNTIFS(Validation!$C$17:$C$31, E853))</f>
        <v/>
      </c>
      <c r="I853" t="str">
        <f t="shared" si="26"/>
        <v/>
      </c>
      <c r="J853" t="str">
        <f t="shared" si="27"/>
        <v/>
      </c>
    </row>
    <row r="854" spans="8:10" x14ac:dyDescent="0.25">
      <c r="H854" t="str">
        <f>IF(ISBLANK(E854), "", COUNTIFS(Validation!$C$17:$C$31, E854))</f>
        <v/>
      </c>
      <c r="I854" t="str">
        <f t="shared" si="26"/>
        <v/>
      </c>
      <c r="J854" t="str">
        <f t="shared" si="27"/>
        <v/>
      </c>
    </row>
    <row r="855" spans="8:10" x14ac:dyDescent="0.25">
      <c r="H855" t="str">
        <f>IF(ISBLANK(E855), "", COUNTIFS(Validation!$C$17:$C$31, E855))</f>
        <v/>
      </c>
      <c r="I855" t="str">
        <f t="shared" si="26"/>
        <v/>
      </c>
      <c r="J855" t="str">
        <f t="shared" si="27"/>
        <v/>
      </c>
    </row>
    <row r="856" spans="8:10" x14ac:dyDescent="0.25">
      <c r="H856" t="str">
        <f>IF(ISBLANK(E856), "", COUNTIFS(Validation!$C$17:$C$31, E856))</f>
        <v/>
      </c>
      <c r="I856" t="str">
        <f t="shared" si="26"/>
        <v/>
      </c>
      <c r="J856" t="str">
        <f t="shared" si="27"/>
        <v/>
      </c>
    </row>
    <row r="857" spans="8:10" x14ac:dyDescent="0.25">
      <c r="H857" t="str">
        <f>IF(ISBLANK(E857), "", COUNTIFS(Validation!$C$17:$C$31, E857))</f>
        <v/>
      </c>
      <c r="I857" t="str">
        <f t="shared" si="26"/>
        <v/>
      </c>
      <c r="J857" t="str">
        <f t="shared" si="27"/>
        <v/>
      </c>
    </row>
    <row r="858" spans="8:10" x14ac:dyDescent="0.25">
      <c r="H858" t="str">
        <f>IF(ISBLANK(E858), "", COUNTIFS(Validation!$C$17:$C$31, E858))</f>
        <v/>
      </c>
      <c r="I858" t="str">
        <f t="shared" si="26"/>
        <v/>
      </c>
      <c r="J858" t="str">
        <f t="shared" si="27"/>
        <v/>
      </c>
    </row>
    <row r="859" spans="8:10" x14ac:dyDescent="0.25">
      <c r="H859" t="str">
        <f>IF(ISBLANK(E859), "", COUNTIFS(Validation!$C$17:$C$31, E859))</f>
        <v/>
      </c>
      <c r="I859" t="str">
        <f t="shared" si="26"/>
        <v/>
      </c>
      <c r="J859" t="str">
        <f t="shared" si="27"/>
        <v/>
      </c>
    </row>
    <row r="860" spans="8:10" x14ac:dyDescent="0.25">
      <c r="H860" t="str">
        <f>IF(ISBLANK(E860), "", COUNTIFS(Validation!$C$17:$C$31, E860))</f>
        <v/>
      </c>
      <c r="I860" t="str">
        <f t="shared" si="26"/>
        <v/>
      </c>
      <c r="J860" t="str">
        <f t="shared" si="27"/>
        <v/>
      </c>
    </row>
    <row r="861" spans="8:10" x14ac:dyDescent="0.25">
      <c r="H861" t="str">
        <f>IF(ISBLANK(E861), "", COUNTIFS(Validation!$C$17:$C$31, E861))</f>
        <v/>
      </c>
      <c r="I861" t="str">
        <f t="shared" si="26"/>
        <v/>
      </c>
      <c r="J861" t="str">
        <f t="shared" si="27"/>
        <v/>
      </c>
    </row>
    <row r="862" spans="8:10" x14ac:dyDescent="0.25">
      <c r="H862" t="str">
        <f>IF(ISBLANK(E862), "", COUNTIFS(Validation!$C$17:$C$31, E862))</f>
        <v/>
      </c>
      <c r="I862" t="str">
        <f t="shared" si="26"/>
        <v/>
      </c>
      <c r="J862" t="str">
        <f t="shared" si="27"/>
        <v/>
      </c>
    </row>
    <row r="863" spans="8:10" x14ac:dyDescent="0.25">
      <c r="H863" t="str">
        <f>IF(ISBLANK(E863), "", COUNTIFS(Validation!$C$17:$C$31, E863))</f>
        <v/>
      </c>
      <c r="I863" t="str">
        <f t="shared" si="26"/>
        <v/>
      </c>
      <c r="J863" t="str">
        <f t="shared" si="27"/>
        <v/>
      </c>
    </row>
    <row r="864" spans="8:10" x14ac:dyDescent="0.25">
      <c r="H864" t="str">
        <f>IF(ISBLANK(E864), "", COUNTIFS(Validation!$C$17:$C$31, E864))</f>
        <v/>
      </c>
      <c r="I864" t="str">
        <f t="shared" si="26"/>
        <v/>
      </c>
      <c r="J864" t="str">
        <f t="shared" si="27"/>
        <v/>
      </c>
    </row>
    <row r="865" spans="8:10" x14ac:dyDescent="0.25">
      <c r="H865" t="str">
        <f>IF(ISBLANK(E865), "", COUNTIFS(Validation!$C$17:$C$31, E865))</f>
        <v/>
      </c>
      <c r="I865" t="str">
        <f t="shared" si="26"/>
        <v/>
      </c>
      <c r="J865" t="str">
        <f t="shared" si="27"/>
        <v/>
      </c>
    </row>
    <row r="866" spans="8:10" x14ac:dyDescent="0.25">
      <c r="H866" t="str">
        <f>IF(ISBLANK(E866), "", COUNTIFS(Validation!$C$17:$C$31, E866))</f>
        <v/>
      </c>
      <c r="I866" t="str">
        <f t="shared" si="26"/>
        <v/>
      </c>
      <c r="J866" t="str">
        <f t="shared" si="27"/>
        <v/>
      </c>
    </row>
    <row r="867" spans="8:10" x14ac:dyDescent="0.25">
      <c r="H867" t="str">
        <f>IF(ISBLANK(E867), "", COUNTIFS(Validation!$C$17:$C$31, E867))</f>
        <v/>
      </c>
      <c r="I867" t="str">
        <f t="shared" si="26"/>
        <v/>
      </c>
      <c r="J867" t="str">
        <f t="shared" si="27"/>
        <v/>
      </c>
    </row>
    <row r="868" spans="8:10" x14ac:dyDescent="0.25">
      <c r="H868" t="str">
        <f>IF(ISBLANK(E868), "", COUNTIFS(Validation!$C$17:$C$31, E868))</f>
        <v/>
      </c>
      <c r="I868" t="str">
        <f t="shared" si="26"/>
        <v/>
      </c>
      <c r="J868" t="str">
        <f t="shared" si="27"/>
        <v/>
      </c>
    </row>
    <row r="869" spans="8:10" x14ac:dyDescent="0.25">
      <c r="H869" t="str">
        <f>IF(ISBLANK(E869), "", COUNTIFS(Validation!$C$17:$C$31, E869))</f>
        <v/>
      </c>
      <c r="I869" t="str">
        <f t="shared" si="26"/>
        <v/>
      </c>
      <c r="J869" t="str">
        <f t="shared" si="27"/>
        <v/>
      </c>
    </row>
    <row r="870" spans="8:10" x14ac:dyDescent="0.25">
      <c r="H870" t="str">
        <f>IF(ISBLANK(E870), "", COUNTIFS(Validation!$C$17:$C$31, E870))</f>
        <v/>
      </c>
      <c r="I870" t="str">
        <f t="shared" si="26"/>
        <v/>
      </c>
      <c r="J870" t="str">
        <f t="shared" si="27"/>
        <v/>
      </c>
    </row>
    <row r="871" spans="8:10" x14ac:dyDescent="0.25">
      <c r="H871" t="str">
        <f>IF(ISBLANK(E871), "", COUNTIFS(Validation!$C$17:$C$31, E871))</f>
        <v/>
      </c>
      <c r="I871" t="str">
        <f t="shared" si="26"/>
        <v/>
      </c>
      <c r="J871" t="str">
        <f t="shared" si="27"/>
        <v/>
      </c>
    </row>
    <row r="872" spans="8:10" x14ac:dyDescent="0.25">
      <c r="H872" t="str">
        <f>IF(ISBLANK(E872), "", COUNTIFS(Validation!$C$17:$C$31, E872))</f>
        <v/>
      </c>
      <c r="I872" t="str">
        <f t="shared" si="26"/>
        <v/>
      </c>
      <c r="J872" t="str">
        <f t="shared" si="27"/>
        <v/>
      </c>
    </row>
    <row r="873" spans="8:10" x14ac:dyDescent="0.25">
      <c r="H873" t="str">
        <f>IF(ISBLANK(E873), "", COUNTIFS(Validation!$C$17:$C$31, E873))</f>
        <v/>
      </c>
      <c r="I873" t="str">
        <f t="shared" si="26"/>
        <v/>
      </c>
      <c r="J873" t="str">
        <f t="shared" si="27"/>
        <v/>
      </c>
    </row>
    <row r="874" spans="8:10" x14ac:dyDescent="0.25">
      <c r="H874" t="str">
        <f>IF(ISBLANK(E874), "", COUNTIFS(Validation!$C$17:$C$31, E874))</f>
        <v/>
      </c>
      <c r="I874" t="str">
        <f t="shared" si="26"/>
        <v/>
      </c>
      <c r="J874" t="str">
        <f t="shared" si="27"/>
        <v/>
      </c>
    </row>
    <row r="875" spans="8:10" x14ac:dyDescent="0.25">
      <c r="H875" t="str">
        <f>IF(ISBLANK(E875), "", COUNTIFS(Validation!$C$17:$C$31, E875))</f>
        <v/>
      </c>
      <c r="I875" t="str">
        <f t="shared" si="26"/>
        <v/>
      </c>
      <c r="J875" t="str">
        <f t="shared" si="27"/>
        <v/>
      </c>
    </row>
    <row r="876" spans="8:10" x14ac:dyDescent="0.25">
      <c r="H876" t="str">
        <f>IF(ISBLANK(E876), "", COUNTIFS(Validation!$C$17:$C$31, E876))</f>
        <v/>
      </c>
      <c r="I876" t="str">
        <f t="shared" si="26"/>
        <v/>
      </c>
      <c r="J876" t="str">
        <f t="shared" si="27"/>
        <v/>
      </c>
    </row>
    <row r="877" spans="8:10" x14ac:dyDescent="0.25">
      <c r="H877" t="str">
        <f>IF(ISBLANK(E877), "", COUNTIFS(Validation!$C$17:$C$31, E877))</f>
        <v/>
      </c>
      <c r="I877" t="str">
        <f t="shared" si="26"/>
        <v/>
      </c>
      <c r="J877" t="str">
        <f t="shared" si="27"/>
        <v/>
      </c>
    </row>
    <row r="878" spans="8:10" x14ac:dyDescent="0.25">
      <c r="H878" t="str">
        <f>IF(ISBLANK(E878), "", COUNTIFS(Validation!$C$17:$C$31, E878))</f>
        <v/>
      </c>
      <c r="I878" t="str">
        <f t="shared" si="26"/>
        <v/>
      </c>
      <c r="J878" t="str">
        <f t="shared" si="27"/>
        <v/>
      </c>
    </row>
    <row r="879" spans="8:10" x14ac:dyDescent="0.25">
      <c r="H879" t="str">
        <f>IF(ISBLANK(E879), "", COUNTIFS(Validation!$C$17:$C$31, E879))</f>
        <v/>
      </c>
      <c r="I879" t="str">
        <f t="shared" si="26"/>
        <v/>
      </c>
      <c r="J879" t="str">
        <f t="shared" si="27"/>
        <v/>
      </c>
    </row>
    <row r="880" spans="8:10" x14ac:dyDescent="0.25">
      <c r="H880" t="str">
        <f>IF(ISBLANK(E880), "", COUNTIFS(Validation!$C$17:$C$31, E880))</f>
        <v/>
      </c>
      <c r="I880" t="str">
        <f t="shared" si="26"/>
        <v/>
      </c>
      <c r="J880" t="str">
        <f t="shared" si="27"/>
        <v/>
      </c>
    </row>
    <row r="881" spans="8:10" x14ac:dyDescent="0.25">
      <c r="H881" t="str">
        <f>IF(ISBLANK(E881), "", COUNTIFS(Validation!$C$17:$C$31, E881))</f>
        <v/>
      </c>
      <c r="I881" t="str">
        <f t="shared" si="26"/>
        <v/>
      </c>
      <c r="J881" t="str">
        <f t="shared" si="27"/>
        <v/>
      </c>
    </row>
    <row r="882" spans="8:10" x14ac:dyDescent="0.25">
      <c r="H882" t="str">
        <f>IF(ISBLANK(E882), "", COUNTIFS(Validation!$C$17:$C$31, E882))</f>
        <v/>
      </c>
      <c r="I882" t="str">
        <f t="shared" si="26"/>
        <v/>
      </c>
      <c r="J882" t="str">
        <f t="shared" si="27"/>
        <v/>
      </c>
    </row>
    <row r="883" spans="8:10" x14ac:dyDescent="0.25">
      <c r="H883" t="str">
        <f>IF(ISBLANK(E883), "", COUNTIFS(Validation!$C$17:$C$31, E883))</f>
        <v/>
      </c>
      <c r="I883" t="str">
        <f t="shared" si="26"/>
        <v/>
      </c>
      <c r="J883" t="str">
        <f t="shared" si="27"/>
        <v/>
      </c>
    </row>
    <row r="884" spans="8:10" x14ac:dyDescent="0.25">
      <c r="H884" t="str">
        <f>IF(ISBLANK(E884), "", COUNTIFS(Validation!$C$17:$C$31, E884))</f>
        <v/>
      </c>
      <c r="I884" t="str">
        <f t="shared" si="26"/>
        <v/>
      </c>
      <c r="J884" t="str">
        <f t="shared" si="27"/>
        <v/>
      </c>
    </row>
    <row r="885" spans="8:10" x14ac:dyDescent="0.25">
      <c r="H885" t="str">
        <f>IF(ISBLANK(E885), "", COUNTIFS(Validation!$C$17:$C$31, E885))</f>
        <v/>
      </c>
      <c r="I885" t="str">
        <f t="shared" si="26"/>
        <v/>
      </c>
      <c r="J885" t="str">
        <f t="shared" si="27"/>
        <v/>
      </c>
    </row>
    <row r="886" spans="8:10" x14ac:dyDescent="0.25">
      <c r="H886" t="str">
        <f>IF(ISBLANK(E886), "", COUNTIFS(Validation!$C$17:$C$31, E886))</f>
        <v/>
      </c>
      <c r="I886" t="str">
        <f t="shared" si="26"/>
        <v/>
      </c>
      <c r="J886" t="str">
        <f t="shared" si="27"/>
        <v/>
      </c>
    </row>
    <row r="887" spans="8:10" x14ac:dyDescent="0.25">
      <c r="H887" t="str">
        <f>IF(ISBLANK(E887), "", COUNTIFS(Validation!$C$17:$C$31, E887))</f>
        <v/>
      </c>
      <c r="I887" t="str">
        <f t="shared" si="26"/>
        <v/>
      </c>
      <c r="J887" t="str">
        <f t="shared" si="27"/>
        <v/>
      </c>
    </row>
    <row r="888" spans="8:10" x14ac:dyDescent="0.25">
      <c r="H888" t="str">
        <f>IF(ISBLANK(E888), "", COUNTIFS(Validation!$C$17:$C$31, E888))</f>
        <v/>
      </c>
      <c r="I888" t="str">
        <f t="shared" si="26"/>
        <v/>
      </c>
      <c r="J888" t="str">
        <f t="shared" si="27"/>
        <v/>
      </c>
    </row>
    <row r="889" spans="8:10" x14ac:dyDescent="0.25">
      <c r="H889" t="str">
        <f>IF(ISBLANK(E889), "", COUNTIFS(Validation!$C$17:$C$31, E889))</f>
        <v/>
      </c>
      <c r="I889" t="str">
        <f t="shared" si="26"/>
        <v/>
      </c>
      <c r="J889" t="str">
        <f t="shared" si="27"/>
        <v/>
      </c>
    </row>
    <row r="890" spans="8:10" x14ac:dyDescent="0.25">
      <c r="H890" t="str">
        <f>IF(ISBLANK(E890), "", COUNTIFS(Validation!$C$17:$C$31, E890))</f>
        <v/>
      </c>
      <c r="I890" t="str">
        <f t="shared" si="26"/>
        <v/>
      </c>
      <c r="J890" t="str">
        <f t="shared" si="27"/>
        <v/>
      </c>
    </row>
    <row r="891" spans="8:10" x14ac:dyDescent="0.25">
      <c r="H891" t="str">
        <f>IF(ISBLANK(E891), "", COUNTIFS(Validation!$C$17:$C$31, E891))</f>
        <v/>
      </c>
      <c r="I891" t="str">
        <f t="shared" si="26"/>
        <v/>
      </c>
      <c r="J891" t="str">
        <f t="shared" si="27"/>
        <v/>
      </c>
    </row>
    <row r="892" spans="8:10" x14ac:dyDescent="0.25">
      <c r="H892" t="str">
        <f>IF(ISBLANK(E892), "", COUNTIFS(Validation!$C$17:$C$31, E892))</f>
        <v/>
      </c>
      <c r="I892" t="str">
        <f t="shared" si="26"/>
        <v/>
      </c>
      <c r="J892" t="str">
        <f t="shared" si="27"/>
        <v/>
      </c>
    </row>
    <row r="893" spans="8:10" x14ac:dyDescent="0.25">
      <c r="H893" t="str">
        <f>IF(ISBLANK(E893), "", COUNTIFS(Validation!$C$17:$C$31, E893))</f>
        <v/>
      </c>
      <c r="I893" t="str">
        <f t="shared" si="26"/>
        <v/>
      </c>
      <c r="J893" t="str">
        <f t="shared" si="27"/>
        <v/>
      </c>
    </row>
    <row r="894" spans="8:10" x14ac:dyDescent="0.25">
      <c r="H894" t="str">
        <f>IF(ISBLANK(E894), "", COUNTIFS(Validation!$C$17:$C$31, E894))</f>
        <v/>
      </c>
      <c r="I894" t="str">
        <f t="shared" si="26"/>
        <v/>
      </c>
      <c r="J894" t="str">
        <f t="shared" si="27"/>
        <v/>
      </c>
    </row>
    <row r="895" spans="8:10" x14ac:dyDescent="0.25">
      <c r="H895" t="str">
        <f>IF(ISBLANK(E895), "", COUNTIFS(Validation!$C$17:$C$31, E895))</f>
        <v/>
      </c>
      <c r="I895" t="str">
        <f t="shared" si="26"/>
        <v/>
      </c>
      <c r="J895" t="str">
        <f t="shared" si="27"/>
        <v/>
      </c>
    </row>
    <row r="896" spans="8:10" x14ac:dyDescent="0.25">
      <c r="H896" t="str">
        <f>IF(ISBLANK(E896), "", COUNTIFS(Validation!$C$17:$C$31, E896))</f>
        <v/>
      </c>
      <c r="I896" t="str">
        <f t="shared" si="26"/>
        <v/>
      </c>
      <c r="J896" t="str">
        <f t="shared" si="27"/>
        <v/>
      </c>
    </row>
    <row r="897" spans="8:10" x14ac:dyDescent="0.25">
      <c r="H897" t="str">
        <f>IF(ISBLANK(E897), "", COUNTIFS(Validation!$C$17:$C$31, E897))</f>
        <v/>
      </c>
      <c r="I897" t="str">
        <f t="shared" si="26"/>
        <v/>
      </c>
      <c r="J897" t="str">
        <f t="shared" si="27"/>
        <v/>
      </c>
    </row>
    <row r="898" spans="8:10" x14ac:dyDescent="0.25">
      <c r="H898" t="str">
        <f>IF(ISBLANK(E898), "", COUNTIFS(Validation!$C$17:$C$31, E898))</f>
        <v/>
      </c>
      <c r="I898" t="str">
        <f t="shared" ref="I898:I961" si="28">IF(ISBLANK(B898), "", COUNTIF(B:B, B898))</f>
        <v/>
      </c>
      <c r="J898" t="str">
        <f t="shared" si="27"/>
        <v/>
      </c>
    </row>
    <row r="899" spans="8:10" x14ac:dyDescent="0.25">
      <c r="H899" t="str">
        <f>IF(ISBLANK(E899), "", COUNTIFS(Validation!$C$17:$C$31, E899))</f>
        <v/>
      </c>
      <c r="I899" t="str">
        <f t="shared" si="28"/>
        <v/>
      </c>
      <c r="J899" t="str">
        <f t="shared" ref="J899:J962" si="29">IF($C899="","",COUNTIF(B:B,$C899))</f>
        <v/>
      </c>
    </row>
    <row r="900" spans="8:10" x14ac:dyDescent="0.25">
      <c r="H900" t="str">
        <f>IF(ISBLANK(E900), "", COUNTIFS(Validation!$C$17:$C$31, E900))</f>
        <v/>
      </c>
      <c r="I900" t="str">
        <f t="shared" si="28"/>
        <v/>
      </c>
      <c r="J900" t="str">
        <f t="shared" si="29"/>
        <v/>
      </c>
    </row>
    <row r="901" spans="8:10" x14ac:dyDescent="0.25">
      <c r="H901" t="str">
        <f>IF(ISBLANK(E901), "", COUNTIFS(Validation!$C$17:$C$31, E901))</f>
        <v/>
      </c>
      <c r="I901" t="str">
        <f t="shared" si="28"/>
        <v/>
      </c>
      <c r="J901" t="str">
        <f t="shared" si="29"/>
        <v/>
      </c>
    </row>
    <row r="902" spans="8:10" x14ac:dyDescent="0.25">
      <c r="H902" t="str">
        <f>IF(ISBLANK(E902), "", COUNTIFS(Validation!$C$17:$C$31, E902))</f>
        <v/>
      </c>
      <c r="I902" t="str">
        <f t="shared" si="28"/>
        <v/>
      </c>
      <c r="J902" t="str">
        <f t="shared" si="29"/>
        <v/>
      </c>
    </row>
    <row r="903" spans="8:10" x14ac:dyDescent="0.25">
      <c r="H903" t="str">
        <f>IF(ISBLANK(E903), "", COUNTIFS(Validation!$C$17:$C$31, E903))</f>
        <v/>
      </c>
      <c r="I903" t="str">
        <f t="shared" si="28"/>
        <v/>
      </c>
      <c r="J903" t="str">
        <f t="shared" si="29"/>
        <v/>
      </c>
    </row>
    <row r="904" spans="8:10" x14ac:dyDescent="0.25">
      <c r="H904" t="str">
        <f>IF(ISBLANK(E904), "", COUNTIFS(Validation!$C$17:$C$31, E904))</f>
        <v/>
      </c>
      <c r="I904" t="str">
        <f t="shared" si="28"/>
        <v/>
      </c>
      <c r="J904" t="str">
        <f t="shared" si="29"/>
        <v/>
      </c>
    </row>
    <row r="905" spans="8:10" x14ac:dyDescent="0.25">
      <c r="H905" t="str">
        <f>IF(ISBLANK(E905), "", COUNTIFS(Validation!$C$17:$C$31, E905))</f>
        <v/>
      </c>
      <c r="I905" t="str">
        <f t="shared" si="28"/>
        <v/>
      </c>
      <c r="J905" t="str">
        <f t="shared" si="29"/>
        <v/>
      </c>
    </row>
    <row r="906" spans="8:10" x14ac:dyDescent="0.25">
      <c r="H906" t="str">
        <f>IF(ISBLANK(E906), "", COUNTIFS(Validation!$C$17:$C$31, E906))</f>
        <v/>
      </c>
      <c r="I906" t="str">
        <f t="shared" si="28"/>
        <v/>
      </c>
      <c r="J906" t="str">
        <f t="shared" si="29"/>
        <v/>
      </c>
    </row>
    <row r="907" spans="8:10" x14ac:dyDescent="0.25">
      <c r="H907" t="str">
        <f>IF(ISBLANK(E907), "", COUNTIFS(Validation!$C$17:$C$31, E907))</f>
        <v/>
      </c>
      <c r="I907" t="str">
        <f t="shared" si="28"/>
        <v/>
      </c>
      <c r="J907" t="str">
        <f t="shared" si="29"/>
        <v/>
      </c>
    </row>
    <row r="908" spans="8:10" x14ac:dyDescent="0.25">
      <c r="H908" t="str">
        <f>IF(ISBLANK(E908), "", COUNTIFS(Validation!$C$17:$C$31, E908))</f>
        <v/>
      </c>
      <c r="I908" t="str">
        <f t="shared" si="28"/>
        <v/>
      </c>
      <c r="J908" t="str">
        <f t="shared" si="29"/>
        <v/>
      </c>
    </row>
    <row r="909" spans="8:10" x14ac:dyDescent="0.25">
      <c r="H909" t="str">
        <f>IF(ISBLANK(E909), "", COUNTIFS(Validation!$C$17:$C$31, E909))</f>
        <v/>
      </c>
      <c r="I909" t="str">
        <f t="shared" si="28"/>
        <v/>
      </c>
      <c r="J909" t="str">
        <f t="shared" si="29"/>
        <v/>
      </c>
    </row>
    <row r="910" spans="8:10" x14ac:dyDescent="0.25">
      <c r="H910" t="str">
        <f>IF(ISBLANK(E910), "", COUNTIFS(Validation!$C$17:$C$31, E910))</f>
        <v/>
      </c>
      <c r="I910" t="str">
        <f t="shared" si="28"/>
        <v/>
      </c>
      <c r="J910" t="str">
        <f t="shared" si="29"/>
        <v/>
      </c>
    </row>
    <row r="911" spans="8:10" x14ac:dyDescent="0.25">
      <c r="H911" t="str">
        <f>IF(ISBLANK(E911), "", COUNTIFS(Validation!$C$17:$C$31, E911))</f>
        <v/>
      </c>
      <c r="I911" t="str">
        <f t="shared" si="28"/>
        <v/>
      </c>
      <c r="J911" t="str">
        <f t="shared" si="29"/>
        <v/>
      </c>
    </row>
    <row r="912" spans="8:10" x14ac:dyDescent="0.25">
      <c r="H912" t="str">
        <f>IF(ISBLANK(E912), "", COUNTIFS(Validation!$C$17:$C$31, E912))</f>
        <v/>
      </c>
      <c r="I912" t="str">
        <f t="shared" si="28"/>
        <v/>
      </c>
      <c r="J912" t="str">
        <f t="shared" si="29"/>
        <v/>
      </c>
    </row>
    <row r="913" spans="8:10" x14ac:dyDescent="0.25">
      <c r="H913" t="str">
        <f>IF(ISBLANK(E913), "", COUNTIFS(Validation!$C$17:$C$31, E913))</f>
        <v/>
      </c>
      <c r="I913" t="str">
        <f t="shared" si="28"/>
        <v/>
      </c>
      <c r="J913" t="str">
        <f t="shared" si="29"/>
        <v/>
      </c>
    </row>
    <row r="914" spans="8:10" x14ac:dyDescent="0.25">
      <c r="H914" t="str">
        <f>IF(ISBLANK(E914), "", COUNTIFS(Validation!$C$17:$C$31, E914))</f>
        <v/>
      </c>
      <c r="I914" t="str">
        <f t="shared" si="28"/>
        <v/>
      </c>
      <c r="J914" t="str">
        <f t="shared" si="29"/>
        <v/>
      </c>
    </row>
    <row r="915" spans="8:10" x14ac:dyDescent="0.25">
      <c r="H915" t="str">
        <f>IF(ISBLANK(E915), "", COUNTIFS(Validation!$C$17:$C$31, E915))</f>
        <v/>
      </c>
      <c r="I915" t="str">
        <f t="shared" si="28"/>
        <v/>
      </c>
      <c r="J915" t="str">
        <f t="shared" si="29"/>
        <v/>
      </c>
    </row>
    <row r="916" spans="8:10" x14ac:dyDescent="0.25">
      <c r="H916" t="str">
        <f>IF(ISBLANK(E916), "", COUNTIFS(Validation!$C$17:$C$31, E916))</f>
        <v/>
      </c>
      <c r="I916" t="str">
        <f t="shared" si="28"/>
        <v/>
      </c>
      <c r="J916" t="str">
        <f t="shared" si="29"/>
        <v/>
      </c>
    </row>
    <row r="917" spans="8:10" x14ac:dyDescent="0.25">
      <c r="H917" t="str">
        <f>IF(ISBLANK(E917), "", COUNTIFS(Validation!$C$17:$C$31, E917))</f>
        <v/>
      </c>
      <c r="I917" t="str">
        <f t="shared" si="28"/>
        <v/>
      </c>
      <c r="J917" t="str">
        <f t="shared" si="29"/>
        <v/>
      </c>
    </row>
    <row r="918" spans="8:10" x14ac:dyDescent="0.25">
      <c r="H918" t="str">
        <f>IF(ISBLANK(E918), "", COUNTIFS(Validation!$C$17:$C$31, E918))</f>
        <v/>
      </c>
      <c r="I918" t="str">
        <f t="shared" si="28"/>
        <v/>
      </c>
      <c r="J918" t="str">
        <f t="shared" si="29"/>
        <v/>
      </c>
    </row>
    <row r="919" spans="8:10" x14ac:dyDescent="0.25">
      <c r="H919" t="str">
        <f>IF(ISBLANK(E919), "", COUNTIFS(Validation!$C$17:$C$31, E919))</f>
        <v/>
      </c>
      <c r="I919" t="str">
        <f t="shared" si="28"/>
        <v/>
      </c>
      <c r="J919" t="str">
        <f t="shared" si="29"/>
        <v/>
      </c>
    </row>
    <row r="920" spans="8:10" x14ac:dyDescent="0.25">
      <c r="H920" t="str">
        <f>IF(ISBLANK(E920), "", COUNTIFS(Validation!$C$17:$C$31, E920))</f>
        <v/>
      </c>
      <c r="I920" t="str">
        <f t="shared" si="28"/>
        <v/>
      </c>
      <c r="J920" t="str">
        <f t="shared" si="29"/>
        <v/>
      </c>
    </row>
    <row r="921" spans="8:10" x14ac:dyDescent="0.25">
      <c r="H921" t="str">
        <f>IF(ISBLANK(E921), "", COUNTIFS(Validation!$C$17:$C$31, E921))</f>
        <v/>
      </c>
      <c r="I921" t="str">
        <f t="shared" si="28"/>
        <v/>
      </c>
      <c r="J921" t="str">
        <f t="shared" si="29"/>
        <v/>
      </c>
    </row>
    <row r="922" spans="8:10" x14ac:dyDescent="0.25">
      <c r="H922" t="str">
        <f>IF(ISBLANK(E922), "", COUNTIFS(Validation!$C$17:$C$31, E922))</f>
        <v/>
      </c>
      <c r="I922" t="str">
        <f t="shared" si="28"/>
        <v/>
      </c>
      <c r="J922" t="str">
        <f t="shared" si="29"/>
        <v/>
      </c>
    </row>
    <row r="923" spans="8:10" x14ac:dyDescent="0.25">
      <c r="H923" t="str">
        <f>IF(ISBLANK(E923), "", COUNTIFS(Validation!$C$17:$C$31, E923))</f>
        <v/>
      </c>
      <c r="I923" t="str">
        <f t="shared" si="28"/>
        <v/>
      </c>
      <c r="J923" t="str">
        <f t="shared" si="29"/>
        <v/>
      </c>
    </row>
    <row r="924" spans="8:10" x14ac:dyDescent="0.25">
      <c r="H924" t="str">
        <f>IF(ISBLANK(E924), "", COUNTIFS(Validation!$C$17:$C$31, E924))</f>
        <v/>
      </c>
      <c r="I924" t="str">
        <f t="shared" si="28"/>
        <v/>
      </c>
      <c r="J924" t="str">
        <f t="shared" si="29"/>
        <v/>
      </c>
    </row>
    <row r="925" spans="8:10" x14ac:dyDescent="0.25">
      <c r="H925" t="str">
        <f>IF(ISBLANK(E925), "", COUNTIFS(Validation!$C$17:$C$31, E925))</f>
        <v/>
      </c>
      <c r="I925" t="str">
        <f t="shared" si="28"/>
        <v/>
      </c>
      <c r="J925" t="str">
        <f t="shared" si="29"/>
        <v/>
      </c>
    </row>
    <row r="926" spans="8:10" x14ac:dyDescent="0.25">
      <c r="H926" t="str">
        <f>IF(ISBLANK(E926), "", COUNTIFS(Validation!$C$17:$C$31, E926))</f>
        <v/>
      </c>
      <c r="I926" t="str">
        <f t="shared" si="28"/>
        <v/>
      </c>
      <c r="J926" t="str">
        <f t="shared" si="29"/>
        <v/>
      </c>
    </row>
    <row r="927" spans="8:10" x14ac:dyDescent="0.25">
      <c r="H927" t="str">
        <f>IF(ISBLANK(E927), "", COUNTIFS(Validation!$C$17:$C$31, E927))</f>
        <v/>
      </c>
      <c r="I927" t="str">
        <f t="shared" si="28"/>
        <v/>
      </c>
      <c r="J927" t="str">
        <f t="shared" si="29"/>
        <v/>
      </c>
    </row>
    <row r="928" spans="8:10" x14ac:dyDescent="0.25">
      <c r="H928" t="str">
        <f>IF(ISBLANK(E928), "", COUNTIFS(Validation!$C$17:$C$31, E928))</f>
        <v/>
      </c>
      <c r="I928" t="str">
        <f t="shared" si="28"/>
        <v/>
      </c>
      <c r="J928" t="str">
        <f t="shared" si="29"/>
        <v/>
      </c>
    </row>
    <row r="929" spans="8:10" x14ac:dyDescent="0.25">
      <c r="H929" t="str">
        <f>IF(ISBLANK(E929), "", COUNTIFS(Validation!$C$17:$C$31, E929))</f>
        <v/>
      </c>
      <c r="I929" t="str">
        <f t="shared" si="28"/>
        <v/>
      </c>
      <c r="J929" t="str">
        <f t="shared" si="29"/>
        <v/>
      </c>
    </row>
    <row r="930" spans="8:10" x14ac:dyDescent="0.25">
      <c r="H930" t="str">
        <f>IF(ISBLANK(E930), "", COUNTIFS(Validation!$C$17:$C$31, E930))</f>
        <v/>
      </c>
      <c r="I930" t="str">
        <f t="shared" si="28"/>
        <v/>
      </c>
      <c r="J930" t="str">
        <f t="shared" si="29"/>
        <v/>
      </c>
    </row>
    <row r="931" spans="8:10" x14ac:dyDescent="0.25">
      <c r="H931" t="str">
        <f>IF(ISBLANK(E931), "", COUNTIFS(Validation!$C$17:$C$31, E931))</f>
        <v/>
      </c>
      <c r="I931" t="str">
        <f t="shared" si="28"/>
        <v/>
      </c>
      <c r="J931" t="str">
        <f t="shared" si="29"/>
        <v/>
      </c>
    </row>
    <row r="932" spans="8:10" x14ac:dyDescent="0.25">
      <c r="H932" t="str">
        <f>IF(ISBLANK(E932), "", COUNTIFS(Validation!$C$17:$C$31, E932))</f>
        <v/>
      </c>
      <c r="I932" t="str">
        <f t="shared" si="28"/>
        <v/>
      </c>
      <c r="J932" t="str">
        <f t="shared" si="29"/>
        <v/>
      </c>
    </row>
    <row r="933" spans="8:10" x14ac:dyDescent="0.25">
      <c r="H933" t="str">
        <f>IF(ISBLANK(E933), "", COUNTIFS(Validation!$C$17:$C$31, E933))</f>
        <v/>
      </c>
      <c r="I933" t="str">
        <f t="shared" si="28"/>
        <v/>
      </c>
      <c r="J933" t="str">
        <f t="shared" si="29"/>
        <v/>
      </c>
    </row>
    <row r="934" spans="8:10" x14ac:dyDescent="0.25">
      <c r="H934" t="str">
        <f>IF(ISBLANK(E934), "", COUNTIFS(Validation!$C$17:$C$31, E934))</f>
        <v/>
      </c>
      <c r="I934" t="str">
        <f t="shared" si="28"/>
        <v/>
      </c>
      <c r="J934" t="str">
        <f t="shared" si="29"/>
        <v/>
      </c>
    </row>
    <row r="935" spans="8:10" x14ac:dyDescent="0.25">
      <c r="H935" t="str">
        <f>IF(ISBLANK(E935), "", COUNTIFS(Validation!$C$17:$C$31, E935))</f>
        <v/>
      </c>
      <c r="I935" t="str">
        <f t="shared" si="28"/>
        <v/>
      </c>
      <c r="J935" t="str">
        <f t="shared" si="29"/>
        <v/>
      </c>
    </row>
    <row r="936" spans="8:10" x14ac:dyDescent="0.25">
      <c r="H936" t="str">
        <f>IF(ISBLANK(E936), "", COUNTIFS(Validation!$C$17:$C$31, E936))</f>
        <v/>
      </c>
      <c r="I936" t="str">
        <f t="shared" si="28"/>
        <v/>
      </c>
      <c r="J936" t="str">
        <f t="shared" si="29"/>
        <v/>
      </c>
    </row>
    <row r="937" spans="8:10" x14ac:dyDescent="0.25">
      <c r="H937" t="str">
        <f>IF(ISBLANK(E937), "", COUNTIFS(Validation!$C$17:$C$31, E937))</f>
        <v/>
      </c>
      <c r="I937" t="str">
        <f t="shared" si="28"/>
        <v/>
      </c>
      <c r="J937" t="str">
        <f t="shared" si="29"/>
        <v/>
      </c>
    </row>
    <row r="938" spans="8:10" x14ac:dyDescent="0.25">
      <c r="H938" t="str">
        <f>IF(ISBLANK(E938), "", COUNTIFS(Validation!$C$17:$C$31, E938))</f>
        <v/>
      </c>
      <c r="I938" t="str">
        <f t="shared" si="28"/>
        <v/>
      </c>
      <c r="J938" t="str">
        <f t="shared" si="29"/>
        <v/>
      </c>
    </row>
    <row r="939" spans="8:10" x14ac:dyDescent="0.25">
      <c r="H939" t="str">
        <f>IF(ISBLANK(E939), "", COUNTIFS(Validation!$C$17:$C$31, E939))</f>
        <v/>
      </c>
      <c r="I939" t="str">
        <f t="shared" si="28"/>
        <v/>
      </c>
      <c r="J939" t="str">
        <f t="shared" si="29"/>
        <v/>
      </c>
    </row>
    <row r="940" spans="8:10" x14ac:dyDescent="0.25">
      <c r="H940" t="str">
        <f>IF(ISBLANK(E940), "", COUNTIFS(Validation!$C$17:$C$31, E940))</f>
        <v/>
      </c>
      <c r="I940" t="str">
        <f t="shared" si="28"/>
        <v/>
      </c>
      <c r="J940" t="str">
        <f t="shared" si="29"/>
        <v/>
      </c>
    </row>
    <row r="941" spans="8:10" x14ac:dyDescent="0.25">
      <c r="H941" t="str">
        <f>IF(ISBLANK(E941), "", COUNTIFS(Validation!$C$17:$C$31, E941))</f>
        <v/>
      </c>
      <c r="I941" t="str">
        <f t="shared" si="28"/>
        <v/>
      </c>
      <c r="J941" t="str">
        <f t="shared" si="29"/>
        <v/>
      </c>
    </row>
    <row r="942" spans="8:10" x14ac:dyDescent="0.25">
      <c r="H942" t="str">
        <f>IF(ISBLANK(E942), "", COUNTIFS(Validation!$C$17:$C$31, E942))</f>
        <v/>
      </c>
      <c r="I942" t="str">
        <f t="shared" si="28"/>
        <v/>
      </c>
      <c r="J942" t="str">
        <f t="shared" si="29"/>
        <v/>
      </c>
    </row>
    <row r="943" spans="8:10" x14ac:dyDescent="0.25">
      <c r="H943" t="str">
        <f>IF(ISBLANK(E943), "", COUNTIFS(Validation!$C$17:$C$31, E943))</f>
        <v/>
      </c>
      <c r="I943" t="str">
        <f t="shared" si="28"/>
        <v/>
      </c>
      <c r="J943" t="str">
        <f t="shared" si="29"/>
        <v/>
      </c>
    </row>
    <row r="944" spans="8:10" x14ac:dyDescent="0.25">
      <c r="H944" t="str">
        <f>IF(ISBLANK(E944), "", COUNTIFS(Validation!$C$17:$C$31, E944))</f>
        <v/>
      </c>
      <c r="I944" t="str">
        <f t="shared" si="28"/>
        <v/>
      </c>
      <c r="J944" t="str">
        <f t="shared" si="29"/>
        <v/>
      </c>
    </row>
    <row r="945" spans="8:10" x14ac:dyDescent="0.25">
      <c r="H945" t="str">
        <f>IF(ISBLANK(E945), "", COUNTIFS(Validation!$C$17:$C$31, E945))</f>
        <v/>
      </c>
      <c r="I945" t="str">
        <f t="shared" si="28"/>
        <v/>
      </c>
      <c r="J945" t="str">
        <f t="shared" si="29"/>
        <v/>
      </c>
    </row>
    <row r="946" spans="8:10" x14ac:dyDescent="0.25">
      <c r="H946" t="str">
        <f>IF(ISBLANK(E946), "", COUNTIFS(Validation!$C$17:$C$31, E946))</f>
        <v/>
      </c>
      <c r="I946" t="str">
        <f t="shared" si="28"/>
        <v/>
      </c>
      <c r="J946" t="str">
        <f t="shared" si="29"/>
        <v/>
      </c>
    </row>
    <row r="947" spans="8:10" x14ac:dyDescent="0.25">
      <c r="H947" t="str">
        <f>IF(ISBLANK(E947), "", COUNTIFS(Validation!$C$17:$C$31, E947))</f>
        <v/>
      </c>
      <c r="I947" t="str">
        <f t="shared" si="28"/>
        <v/>
      </c>
      <c r="J947" t="str">
        <f t="shared" si="29"/>
        <v/>
      </c>
    </row>
    <row r="948" spans="8:10" x14ac:dyDescent="0.25">
      <c r="H948" t="str">
        <f>IF(ISBLANK(E948), "", COUNTIFS(Validation!$C$17:$C$31, E948))</f>
        <v/>
      </c>
      <c r="I948" t="str">
        <f t="shared" si="28"/>
        <v/>
      </c>
      <c r="J948" t="str">
        <f t="shared" si="29"/>
        <v/>
      </c>
    </row>
    <row r="949" spans="8:10" x14ac:dyDescent="0.25">
      <c r="H949" t="str">
        <f>IF(ISBLANK(E949), "", COUNTIFS(Validation!$C$17:$C$31, E949))</f>
        <v/>
      </c>
      <c r="I949" t="str">
        <f t="shared" si="28"/>
        <v/>
      </c>
      <c r="J949" t="str">
        <f t="shared" si="29"/>
        <v/>
      </c>
    </row>
    <row r="950" spans="8:10" x14ac:dyDescent="0.25">
      <c r="H950" t="str">
        <f>IF(ISBLANK(E950), "", COUNTIFS(Validation!$C$17:$C$31, E950))</f>
        <v/>
      </c>
      <c r="I950" t="str">
        <f t="shared" si="28"/>
        <v/>
      </c>
      <c r="J950" t="str">
        <f t="shared" si="29"/>
        <v/>
      </c>
    </row>
    <row r="951" spans="8:10" x14ac:dyDescent="0.25">
      <c r="H951" t="str">
        <f>IF(ISBLANK(E951), "", COUNTIFS(Validation!$C$17:$C$31, E951))</f>
        <v/>
      </c>
      <c r="I951" t="str">
        <f t="shared" si="28"/>
        <v/>
      </c>
      <c r="J951" t="str">
        <f t="shared" si="29"/>
        <v/>
      </c>
    </row>
    <row r="952" spans="8:10" x14ac:dyDescent="0.25">
      <c r="H952" t="str">
        <f>IF(ISBLANK(E952), "", COUNTIFS(Validation!$C$17:$C$31, E952))</f>
        <v/>
      </c>
      <c r="I952" t="str">
        <f t="shared" si="28"/>
        <v/>
      </c>
      <c r="J952" t="str">
        <f t="shared" si="29"/>
        <v/>
      </c>
    </row>
    <row r="953" spans="8:10" x14ac:dyDescent="0.25">
      <c r="H953" t="str">
        <f>IF(ISBLANK(E953), "", COUNTIFS(Validation!$C$17:$C$31, E953))</f>
        <v/>
      </c>
      <c r="I953" t="str">
        <f t="shared" si="28"/>
        <v/>
      </c>
      <c r="J953" t="str">
        <f t="shared" si="29"/>
        <v/>
      </c>
    </row>
    <row r="954" spans="8:10" x14ac:dyDescent="0.25">
      <c r="H954" t="str">
        <f>IF(ISBLANK(E954), "", COUNTIFS(Validation!$C$17:$C$31, E954))</f>
        <v/>
      </c>
      <c r="I954" t="str">
        <f t="shared" si="28"/>
        <v/>
      </c>
      <c r="J954" t="str">
        <f t="shared" si="29"/>
        <v/>
      </c>
    </row>
    <row r="955" spans="8:10" x14ac:dyDescent="0.25">
      <c r="H955" t="str">
        <f>IF(ISBLANK(E955), "", COUNTIFS(Validation!$C$17:$C$31, E955))</f>
        <v/>
      </c>
      <c r="I955" t="str">
        <f t="shared" si="28"/>
        <v/>
      </c>
      <c r="J955" t="str">
        <f t="shared" si="29"/>
        <v/>
      </c>
    </row>
    <row r="956" spans="8:10" x14ac:dyDescent="0.25">
      <c r="H956" t="str">
        <f>IF(ISBLANK(E956), "", COUNTIFS(Validation!$C$17:$C$31, E956))</f>
        <v/>
      </c>
      <c r="I956" t="str">
        <f t="shared" si="28"/>
        <v/>
      </c>
      <c r="J956" t="str">
        <f t="shared" si="29"/>
        <v/>
      </c>
    </row>
    <row r="957" spans="8:10" x14ac:dyDescent="0.25">
      <c r="H957" t="str">
        <f>IF(ISBLANK(E957), "", COUNTIFS(Validation!$C$17:$C$31, E957))</f>
        <v/>
      </c>
      <c r="I957" t="str">
        <f t="shared" si="28"/>
        <v/>
      </c>
      <c r="J957" t="str">
        <f t="shared" si="29"/>
        <v/>
      </c>
    </row>
    <row r="958" spans="8:10" x14ac:dyDescent="0.25">
      <c r="H958" t="str">
        <f>IF(ISBLANK(E958), "", COUNTIFS(Validation!$C$17:$C$31, E958))</f>
        <v/>
      </c>
      <c r="I958" t="str">
        <f t="shared" si="28"/>
        <v/>
      </c>
      <c r="J958" t="str">
        <f t="shared" si="29"/>
        <v/>
      </c>
    </row>
    <row r="959" spans="8:10" x14ac:dyDescent="0.25">
      <c r="H959" t="str">
        <f>IF(ISBLANK(E959), "", COUNTIFS(Validation!$C$17:$C$31, E959))</f>
        <v/>
      </c>
      <c r="I959" t="str">
        <f t="shared" si="28"/>
        <v/>
      </c>
      <c r="J959" t="str">
        <f t="shared" si="29"/>
        <v/>
      </c>
    </row>
    <row r="960" spans="8:10" x14ac:dyDescent="0.25">
      <c r="H960" t="str">
        <f>IF(ISBLANK(E960), "", COUNTIFS(Validation!$C$17:$C$31, E960))</f>
        <v/>
      </c>
      <c r="I960" t="str">
        <f t="shared" si="28"/>
        <v/>
      </c>
      <c r="J960" t="str">
        <f t="shared" si="29"/>
        <v/>
      </c>
    </row>
    <row r="961" spans="8:10" x14ac:dyDescent="0.25">
      <c r="H961" t="str">
        <f>IF(ISBLANK(E961), "", COUNTIFS(Validation!$C$17:$C$31, E961))</f>
        <v/>
      </c>
      <c r="I961" t="str">
        <f t="shared" si="28"/>
        <v/>
      </c>
      <c r="J961" t="str">
        <f t="shared" si="29"/>
        <v/>
      </c>
    </row>
    <row r="962" spans="8:10" x14ac:dyDescent="0.25">
      <c r="H962" t="str">
        <f>IF(ISBLANK(E962), "", COUNTIFS(Validation!$C$17:$C$31, E962))</f>
        <v/>
      </c>
      <c r="I962" t="str">
        <f t="shared" ref="I962:I1000" si="30">IF(ISBLANK(B962), "", COUNTIF(B:B, B962))</f>
        <v/>
      </c>
      <c r="J962" t="str">
        <f t="shared" si="29"/>
        <v/>
      </c>
    </row>
    <row r="963" spans="8:10" x14ac:dyDescent="0.25">
      <c r="H963" t="str">
        <f>IF(ISBLANK(E963), "", COUNTIFS(Validation!$C$17:$C$31, E963))</f>
        <v/>
      </c>
      <c r="I963" t="str">
        <f t="shared" si="30"/>
        <v/>
      </c>
      <c r="J963" t="str">
        <f t="shared" ref="J963:J1000" si="31">IF($C963="","",COUNTIF(B:B,$C963))</f>
        <v/>
      </c>
    </row>
    <row r="964" spans="8:10" x14ac:dyDescent="0.25">
      <c r="H964" t="str">
        <f>IF(ISBLANK(E964), "", COUNTIFS(Validation!$C$17:$C$31, E964))</f>
        <v/>
      </c>
      <c r="I964" t="str">
        <f t="shared" si="30"/>
        <v/>
      </c>
      <c r="J964" t="str">
        <f t="shared" si="31"/>
        <v/>
      </c>
    </row>
    <row r="965" spans="8:10" x14ac:dyDescent="0.25">
      <c r="H965" t="str">
        <f>IF(ISBLANK(E965), "", COUNTIFS(Validation!$C$17:$C$31, E965))</f>
        <v/>
      </c>
      <c r="I965" t="str">
        <f t="shared" si="30"/>
        <v/>
      </c>
      <c r="J965" t="str">
        <f t="shared" si="31"/>
        <v/>
      </c>
    </row>
    <row r="966" spans="8:10" x14ac:dyDescent="0.25">
      <c r="H966" t="str">
        <f>IF(ISBLANK(E966), "", COUNTIFS(Validation!$C$17:$C$31, E966))</f>
        <v/>
      </c>
      <c r="I966" t="str">
        <f t="shared" si="30"/>
        <v/>
      </c>
      <c r="J966" t="str">
        <f t="shared" si="31"/>
        <v/>
      </c>
    </row>
    <row r="967" spans="8:10" x14ac:dyDescent="0.25">
      <c r="H967" t="str">
        <f>IF(ISBLANK(E967), "", COUNTIFS(Validation!$C$17:$C$31, E967))</f>
        <v/>
      </c>
      <c r="I967" t="str">
        <f t="shared" si="30"/>
        <v/>
      </c>
      <c r="J967" t="str">
        <f t="shared" si="31"/>
        <v/>
      </c>
    </row>
    <row r="968" spans="8:10" x14ac:dyDescent="0.25">
      <c r="H968" t="str">
        <f>IF(ISBLANK(E968), "", COUNTIFS(Validation!$C$17:$C$31, E968))</f>
        <v/>
      </c>
      <c r="I968" t="str">
        <f t="shared" si="30"/>
        <v/>
      </c>
      <c r="J968" t="str">
        <f t="shared" si="31"/>
        <v/>
      </c>
    </row>
    <row r="969" spans="8:10" x14ac:dyDescent="0.25">
      <c r="H969" t="str">
        <f>IF(ISBLANK(E969), "", COUNTIFS(Validation!$C$17:$C$31, E969))</f>
        <v/>
      </c>
      <c r="I969" t="str">
        <f t="shared" si="30"/>
        <v/>
      </c>
      <c r="J969" t="str">
        <f t="shared" si="31"/>
        <v/>
      </c>
    </row>
    <row r="970" spans="8:10" x14ac:dyDescent="0.25">
      <c r="H970" t="str">
        <f>IF(ISBLANK(E970), "", COUNTIFS(Validation!$C$17:$C$31, E970))</f>
        <v/>
      </c>
      <c r="I970" t="str">
        <f t="shared" si="30"/>
        <v/>
      </c>
      <c r="J970" t="str">
        <f t="shared" si="31"/>
        <v/>
      </c>
    </row>
    <row r="971" spans="8:10" x14ac:dyDescent="0.25">
      <c r="H971" t="str">
        <f>IF(ISBLANK(E971), "", COUNTIFS(Validation!$C$17:$C$31, E971))</f>
        <v/>
      </c>
      <c r="I971" t="str">
        <f t="shared" si="30"/>
        <v/>
      </c>
      <c r="J971" t="str">
        <f t="shared" si="31"/>
        <v/>
      </c>
    </row>
    <row r="972" spans="8:10" x14ac:dyDescent="0.25">
      <c r="H972" t="str">
        <f>IF(ISBLANK(E972), "", COUNTIFS(Validation!$C$17:$C$31, E972))</f>
        <v/>
      </c>
      <c r="I972" t="str">
        <f t="shared" si="30"/>
        <v/>
      </c>
      <c r="J972" t="str">
        <f t="shared" si="31"/>
        <v/>
      </c>
    </row>
    <row r="973" spans="8:10" x14ac:dyDescent="0.25">
      <c r="H973" t="str">
        <f>IF(ISBLANK(E973), "", COUNTIFS(Validation!$C$17:$C$31, E973))</f>
        <v/>
      </c>
      <c r="I973" t="str">
        <f t="shared" si="30"/>
        <v/>
      </c>
      <c r="J973" t="str">
        <f t="shared" si="31"/>
        <v/>
      </c>
    </row>
    <row r="974" spans="8:10" x14ac:dyDescent="0.25">
      <c r="H974" t="str">
        <f>IF(ISBLANK(E974), "", COUNTIFS(Validation!$C$17:$C$31, E974))</f>
        <v/>
      </c>
      <c r="I974" t="str">
        <f t="shared" si="30"/>
        <v/>
      </c>
      <c r="J974" t="str">
        <f t="shared" si="31"/>
        <v/>
      </c>
    </row>
    <row r="975" spans="8:10" x14ac:dyDescent="0.25">
      <c r="H975" t="str">
        <f>IF(ISBLANK(E975), "", COUNTIFS(Validation!$C$17:$C$31, E975))</f>
        <v/>
      </c>
      <c r="I975" t="str">
        <f t="shared" si="30"/>
        <v/>
      </c>
      <c r="J975" t="str">
        <f t="shared" si="31"/>
        <v/>
      </c>
    </row>
    <row r="976" spans="8:10" x14ac:dyDescent="0.25">
      <c r="H976" t="str">
        <f>IF(ISBLANK(E976), "", COUNTIFS(Validation!$C$17:$C$31, E976))</f>
        <v/>
      </c>
      <c r="I976" t="str">
        <f t="shared" si="30"/>
        <v/>
      </c>
      <c r="J976" t="str">
        <f t="shared" si="31"/>
        <v/>
      </c>
    </row>
    <row r="977" spans="8:10" x14ac:dyDescent="0.25">
      <c r="H977" t="str">
        <f>IF(ISBLANK(E977), "", COUNTIFS(Validation!$C$17:$C$31, E977))</f>
        <v/>
      </c>
      <c r="I977" t="str">
        <f t="shared" si="30"/>
        <v/>
      </c>
      <c r="J977" t="str">
        <f t="shared" si="31"/>
        <v/>
      </c>
    </row>
    <row r="978" spans="8:10" x14ac:dyDescent="0.25">
      <c r="H978" t="str">
        <f>IF(ISBLANK(E978), "", COUNTIFS(Validation!$C$17:$C$31, E978))</f>
        <v/>
      </c>
      <c r="I978" t="str">
        <f t="shared" si="30"/>
        <v/>
      </c>
      <c r="J978" t="str">
        <f t="shared" si="31"/>
        <v/>
      </c>
    </row>
    <row r="979" spans="8:10" x14ac:dyDescent="0.25">
      <c r="H979" t="str">
        <f>IF(ISBLANK(E979), "", COUNTIFS(Validation!$C$17:$C$31, E979))</f>
        <v/>
      </c>
      <c r="I979" t="str">
        <f t="shared" si="30"/>
        <v/>
      </c>
      <c r="J979" t="str">
        <f t="shared" si="31"/>
        <v/>
      </c>
    </row>
    <row r="980" spans="8:10" x14ac:dyDescent="0.25">
      <c r="H980" t="str">
        <f>IF(ISBLANK(E980), "", COUNTIFS(Validation!$C$17:$C$31, E980))</f>
        <v/>
      </c>
      <c r="I980" t="str">
        <f t="shared" si="30"/>
        <v/>
      </c>
      <c r="J980" t="str">
        <f t="shared" si="31"/>
        <v/>
      </c>
    </row>
    <row r="981" spans="8:10" x14ac:dyDescent="0.25">
      <c r="H981" t="str">
        <f>IF(ISBLANK(E981), "", COUNTIFS(Validation!$C$17:$C$31, E981))</f>
        <v/>
      </c>
      <c r="I981" t="str">
        <f t="shared" si="30"/>
        <v/>
      </c>
      <c r="J981" t="str">
        <f t="shared" si="31"/>
        <v/>
      </c>
    </row>
    <row r="982" spans="8:10" x14ac:dyDescent="0.25">
      <c r="H982" t="str">
        <f>IF(ISBLANK(E982), "", COUNTIFS(Validation!$C$17:$C$31, E982))</f>
        <v/>
      </c>
      <c r="I982" t="str">
        <f t="shared" si="30"/>
        <v/>
      </c>
      <c r="J982" t="str">
        <f t="shared" si="31"/>
        <v/>
      </c>
    </row>
    <row r="983" spans="8:10" x14ac:dyDescent="0.25">
      <c r="H983" t="str">
        <f>IF(ISBLANK(E983), "", COUNTIFS(Validation!$C$17:$C$31, E983))</f>
        <v/>
      </c>
      <c r="I983" t="str">
        <f t="shared" si="30"/>
        <v/>
      </c>
      <c r="J983" t="str">
        <f t="shared" si="31"/>
        <v/>
      </c>
    </row>
    <row r="984" spans="8:10" x14ac:dyDescent="0.25">
      <c r="H984" t="str">
        <f>IF(ISBLANK(E984), "", COUNTIFS(Validation!$C$17:$C$31, E984))</f>
        <v/>
      </c>
      <c r="I984" t="str">
        <f t="shared" si="30"/>
        <v/>
      </c>
      <c r="J984" t="str">
        <f t="shared" si="31"/>
        <v/>
      </c>
    </row>
    <row r="985" spans="8:10" x14ac:dyDescent="0.25">
      <c r="H985" t="str">
        <f>IF(ISBLANK(E985), "", COUNTIFS(Validation!$C$17:$C$31, E985))</f>
        <v/>
      </c>
      <c r="I985" t="str">
        <f t="shared" si="30"/>
        <v/>
      </c>
      <c r="J985" t="str">
        <f t="shared" si="31"/>
        <v/>
      </c>
    </row>
    <row r="986" spans="8:10" x14ac:dyDescent="0.25">
      <c r="H986" t="str">
        <f>IF(ISBLANK(E986), "", COUNTIFS(Validation!$C$17:$C$31, E986))</f>
        <v/>
      </c>
      <c r="I986" t="str">
        <f t="shared" si="30"/>
        <v/>
      </c>
      <c r="J986" t="str">
        <f t="shared" si="31"/>
        <v/>
      </c>
    </row>
    <row r="987" spans="8:10" x14ac:dyDescent="0.25">
      <c r="H987" t="str">
        <f>IF(ISBLANK(E987), "", COUNTIFS(Validation!$C$17:$C$31, E987))</f>
        <v/>
      </c>
      <c r="I987" t="str">
        <f t="shared" si="30"/>
        <v/>
      </c>
      <c r="J987" t="str">
        <f t="shared" si="31"/>
        <v/>
      </c>
    </row>
    <row r="988" spans="8:10" x14ac:dyDescent="0.25">
      <c r="H988" t="str">
        <f>IF(ISBLANK(E988), "", COUNTIFS(Validation!$C$17:$C$31, E988))</f>
        <v/>
      </c>
      <c r="I988" t="str">
        <f t="shared" si="30"/>
        <v/>
      </c>
      <c r="J988" t="str">
        <f t="shared" si="31"/>
        <v/>
      </c>
    </row>
    <row r="989" spans="8:10" x14ac:dyDescent="0.25">
      <c r="H989" t="str">
        <f>IF(ISBLANK(E989), "", COUNTIFS(Validation!$C$17:$C$31, E989))</f>
        <v/>
      </c>
      <c r="I989" t="str">
        <f t="shared" si="30"/>
        <v/>
      </c>
      <c r="J989" t="str">
        <f t="shared" si="31"/>
        <v/>
      </c>
    </row>
    <row r="990" spans="8:10" x14ac:dyDescent="0.25">
      <c r="H990" t="str">
        <f>IF(ISBLANK(E990), "", COUNTIFS(Validation!$C$17:$C$31, E990))</f>
        <v/>
      </c>
      <c r="I990" t="str">
        <f t="shared" si="30"/>
        <v/>
      </c>
      <c r="J990" t="str">
        <f t="shared" si="31"/>
        <v/>
      </c>
    </row>
    <row r="991" spans="8:10" x14ac:dyDescent="0.25">
      <c r="H991" t="str">
        <f>IF(ISBLANK(E991), "", COUNTIFS(Validation!$C$17:$C$31, E991))</f>
        <v/>
      </c>
      <c r="I991" t="str">
        <f t="shared" si="30"/>
        <v/>
      </c>
      <c r="J991" t="str">
        <f t="shared" si="31"/>
        <v/>
      </c>
    </row>
    <row r="992" spans="8:10" x14ac:dyDescent="0.25">
      <c r="H992" t="str">
        <f>IF(ISBLANK(E992), "", COUNTIFS(Validation!$C$17:$C$31, E992))</f>
        <v/>
      </c>
      <c r="I992" t="str">
        <f t="shared" si="30"/>
        <v/>
      </c>
      <c r="J992" t="str">
        <f t="shared" si="31"/>
        <v/>
      </c>
    </row>
    <row r="993" spans="8:10" x14ac:dyDescent="0.25">
      <c r="H993" t="str">
        <f>IF(ISBLANK(E993), "", COUNTIFS(Validation!$C$17:$C$31, E993))</f>
        <v/>
      </c>
      <c r="I993" t="str">
        <f t="shared" si="30"/>
        <v/>
      </c>
      <c r="J993" t="str">
        <f t="shared" si="31"/>
        <v/>
      </c>
    </row>
    <row r="994" spans="8:10" x14ac:dyDescent="0.25">
      <c r="H994" t="str">
        <f>IF(ISBLANK(E994), "", COUNTIFS(Validation!$C$17:$C$31, E994))</f>
        <v/>
      </c>
      <c r="I994" t="str">
        <f t="shared" si="30"/>
        <v/>
      </c>
      <c r="J994" t="str">
        <f t="shared" si="31"/>
        <v/>
      </c>
    </row>
    <row r="995" spans="8:10" x14ac:dyDescent="0.25">
      <c r="H995" t="str">
        <f>IF(ISBLANK(E995), "", COUNTIFS(Validation!$C$17:$C$31, E995))</f>
        <v/>
      </c>
      <c r="I995" t="str">
        <f t="shared" si="30"/>
        <v/>
      </c>
      <c r="J995" t="str">
        <f t="shared" si="31"/>
        <v/>
      </c>
    </row>
    <row r="996" spans="8:10" x14ac:dyDescent="0.25">
      <c r="H996" t="str">
        <f>IF(ISBLANK(E996), "", COUNTIFS(Validation!$C$17:$C$31, E996))</f>
        <v/>
      </c>
      <c r="I996" t="str">
        <f t="shared" si="30"/>
        <v/>
      </c>
      <c r="J996" t="str">
        <f t="shared" si="31"/>
        <v/>
      </c>
    </row>
    <row r="997" spans="8:10" x14ac:dyDescent="0.25">
      <c r="H997" t="str">
        <f>IF(ISBLANK(E997), "", COUNTIFS(Validation!$C$17:$C$31, E997))</f>
        <v/>
      </c>
      <c r="I997" t="str">
        <f t="shared" si="30"/>
        <v/>
      </c>
      <c r="J997" t="str">
        <f t="shared" si="31"/>
        <v/>
      </c>
    </row>
    <row r="998" spans="8:10" x14ac:dyDescent="0.25">
      <c r="H998" t="str">
        <f>IF(ISBLANK(E998), "", COUNTIFS(Validation!$C$17:$C$31, E998))</f>
        <v/>
      </c>
      <c r="I998" t="str">
        <f t="shared" si="30"/>
        <v/>
      </c>
      <c r="J998" t="str">
        <f t="shared" si="31"/>
        <v/>
      </c>
    </row>
    <row r="999" spans="8:10" x14ac:dyDescent="0.25">
      <c r="H999" t="str">
        <f>IF(ISBLANK(E999), "", COUNTIFS(Validation!$C$17:$C$31, E999))</f>
        <v/>
      </c>
      <c r="I999" t="str">
        <f t="shared" si="30"/>
        <v/>
      </c>
      <c r="J999" t="str">
        <f t="shared" si="31"/>
        <v/>
      </c>
    </row>
    <row r="1000" spans="8:10" x14ac:dyDescent="0.25">
      <c r="H1000" t="str">
        <f>IF(ISBLANK(E1000), "", COUNTIFS(Validation!$C$17:$C$31, E1000))</f>
        <v/>
      </c>
      <c r="I1000" t="str">
        <f t="shared" si="30"/>
        <v/>
      </c>
      <c r="J1000" t="str">
        <f t="shared" si="31"/>
        <v/>
      </c>
    </row>
  </sheetData>
  <autoFilter ref="A1:J1000" xr:uid="{00000000-0001-0000-0200-000000000000}"/>
  <conditionalFormatting sqref="B1:B1048576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2D2C-D429-4A76-937C-E40C61C38721}">
  <dimension ref="A1:S1000"/>
  <sheetViews>
    <sheetView topLeftCell="I1" workbookViewId="0">
      <selection activeCell="S3" sqref="S3"/>
    </sheetView>
  </sheetViews>
  <sheetFormatPr defaultRowHeight="13.2" x14ac:dyDescent="0.25"/>
  <cols>
    <col min="1" max="1" width="18.6640625" customWidth="1"/>
    <col min="2" max="3" width="25.21875" bestFit="1" customWidth="1"/>
    <col min="4" max="4" width="17.6640625" bestFit="1" customWidth="1"/>
    <col min="5" max="5" width="12.109375" bestFit="1" customWidth="1"/>
    <col min="6" max="6" width="27.88671875" bestFit="1" customWidth="1"/>
    <col min="7" max="7" width="18.33203125" bestFit="1" customWidth="1"/>
    <col min="8" max="8" width="25.5546875" bestFit="1" customWidth="1"/>
    <col min="9" max="9" width="39.6640625" bestFit="1" customWidth="1"/>
    <col min="10" max="10" width="19.5546875" bestFit="1" customWidth="1"/>
    <col min="11" max="11" width="14.6640625" bestFit="1" customWidth="1"/>
    <col min="12" max="12" width="15.33203125" bestFit="1" customWidth="1"/>
    <col min="13" max="13" width="16.88671875" bestFit="1" customWidth="1"/>
    <col min="14" max="14" width="17.6640625" bestFit="1" customWidth="1"/>
    <col min="15" max="15" width="32.33203125" bestFit="1" customWidth="1"/>
    <col min="19" max="19" width="9.5546875" bestFit="1" customWidth="1"/>
  </cols>
  <sheetData>
    <row r="1" spans="1:19" ht="13.8" thickBot="1" x14ac:dyDescent="0.3">
      <c r="A1" s="39" t="s">
        <v>19</v>
      </c>
      <c r="B1" s="40" t="s">
        <v>0</v>
      </c>
      <c r="C1" s="40" t="s">
        <v>6</v>
      </c>
      <c r="D1" s="40" t="s">
        <v>23</v>
      </c>
      <c r="E1" s="40" t="s">
        <v>21</v>
      </c>
      <c r="F1" s="40" t="s">
        <v>61</v>
      </c>
      <c r="G1" s="40" t="s">
        <v>66</v>
      </c>
      <c r="H1" s="40" t="s">
        <v>67</v>
      </c>
      <c r="I1" s="40" t="str">
        <f>_xlfn.CONCAT("Days Since Transaction (as of ", TEXT(Validation!D6, "dd-mmm-yyyy"), ")")</f>
        <v>Days Since Transaction (as of 31-Dec-2015)</v>
      </c>
      <c r="J1" s="48" t="s">
        <v>71</v>
      </c>
      <c r="K1" s="48" t="s">
        <v>78</v>
      </c>
      <c r="L1" s="48" t="s">
        <v>87</v>
      </c>
      <c r="M1" s="82" t="s">
        <v>104</v>
      </c>
      <c r="N1" s="82" t="s">
        <v>105</v>
      </c>
      <c r="O1" s="32" t="s">
        <v>60</v>
      </c>
    </row>
    <row r="2" spans="1:19" ht="14.4" thickTop="1" thickBot="1" x14ac:dyDescent="0.3">
      <c r="A2" s="41">
        <f>IF('2015 data'!$A2 = "Sales", '2015 data'!B2, "")</f>
        <v>1001</v>
      </c>
      <c r="B2" s="41">
        <f>IF($A2="", "", VLOOKUP($A2, '2015 data'!B:G, 3, FALSE))</f>
        <v>1836</v>
      </c>
      <c r="C2" s="41" t="str">
        <f>IF($A2="", "", VLOOKUP($A2, '2015 data'!B:G, 4, FALSE))</f>
        <v>Runner's Market</v>
      </c>
      <c r="D2" s="42">
        <f>IF($A2="", "", VLOOKUP($A2, '2015 data'!B:G, 5, FALSE))</f>
        <v>42068</v>
      </c>
      <c r="E2" s="43">
        <f>IF($A2="", "", VLOOKUP($A2, '2015 data'!B:G, 6, FALSE))</f>
        <v>16157.44</v>
      </c>
      <c r="F2" s="43">
        <f>IF($A2="", "", IFERROR(VLOOKUP($A2, '2015 data'!C:G, 5, FALSE), 0))</f>
        <v>-16157.44</v>
      </c>
      <c r="G2" s="44">
        <f>IFERROR(VLOOKUP($A2, '2015 data'!C:G, 4, FALSE), "")</f>
        <v>42088</v>
      </c>
      <c r="H2" s="43">
        <f>IFERROR($E2+$F2, "")</f>
        <v>0</v>
      </c>
      <c r="I2" s="45" t="str">
        <f>IF($G2&lt;&gt;"","Received",IF($A2="","",Validation!$D$6-$D2))</f>
        <v>Received</v>
      </c>
      <c r="J2" s="49">
        <f>IF($I2="", "", IF($I2="Received", 0, 1))</f>
        <v>0</v>
      </c>
      <c r="K2" s="49" t="str">
        <f>IF($J2=1, IF(AND($I2&lt;=30, $I2&gt;=0), "0-30 days", IF(AND($I2&lt;=60, $I2&gt;=31), "31-60 days", IF(AND($I2&lt;=90, $I2&gt;=61), "61-90 days", IF($I2&gt;90, "&gt;90 days", "")))), "")</f>
        <v/>
      </c>
      <c r="L2" s="49">
        <f>IFERROR(YEAR($D2), "")</f>
        <v>2015</v>
      </c>
      <c r="M2" s="49">
        <f>IFERROR(YEAR($G2), "")</f>
        <v>2015</v>
      </c>
      <c r="N2" s="49">
        <f>IFERROR(MONTH($G2), "")</f>
        <v>3</v>
      </c>
      <c r="O2">
        <f>IF($A2="","",COUNTIF($A:$A,$A2))</f>
        <v>1</v>
      </c>
    </row>
    <row r="3" spans="1:19" ht="14.4" thickTop="1" thickBot="1" x14ac:dyDescent="0.3">
      <c r="A3" s="41">
        <f>IF('2015 data'!$A3 = "Sales", '2015 data'!B3, "")</f>
        <v>1002</v>
      </c>
      <c r="B3" s="41">
        <f>IF($A3="", "", VLOOKUP($A3, '2015 data'!B:G, 3, FALSE))</f>
        <v>1168</v>
      </c>
      <c r="C3" s="41" t="str">
        <f>IF($A3="", "", VLOOKUP($A3, '2015 data'!B:G, 4, FALSE))</f>
        <v>Bigmart</v>
      </c>
      <c r="D3" s="42">
        <f>IF('2015 Consolidated'!$A3="", "", VLOOKUP('2015 Consolidated'!$A3, '2015 data'!B:G, 5, FALSE))</f>
        <v>42068</v>
      </c>
      <c r="E3" s="43">
        <f>IF($A3="", "", VLOOKUP($A3, '2015 data'!B:G, 6, FALSE))</f>
        <v>9144</v>
      </c>
      <c r="F3" s="43">
        <f>IF($A3="", "", IFERROR(VLOOKUP($A3, '2015 data'!C:G, 5, FALSE), 0))</f>
        <v>-9144</v>
      </c>
      <c r="G3" s="44">
        <f>IFERROR(VLOOKUP($A3, '2015 data'!C:G, 4, FALSE), "")</f>
        <v>42102</v>
      </c>
      <c r="H3" s="43">
        <f t="shared" ref="H3:H66" si="0">IFERROR($E3+$F3, "")</f>
        <v>0</v>
      </c>
      <c r="I3" s="45" t="str">
        <f>IF($G3&lt;&gt;"","Received",IF($A3="","",Validation!$D$6-$D3))</f>
        <v>Received</v>
      </c>
      <c r="J3" s="49">
        <f t="shared" ref="J3:J66" si="1">IF($I3="", "", IF($I3="Received", 0, 1))</f>
        <v>0</v>
      </c>
      <c r="K3" s="49" t="str">
        <f t="shared" ref="K3:K66" si="2">IF($J3=1, IF(AND($I3&lt;=30, $I3&gt;=0), "0-30 days", IF(AND($I3&lt;=60, $I3&gt;=31), "31-60 days", IF(AND($I3&lt;=90, $I3&gt;=61), "61-90 days", IF($I3&gt;90, "&gt;90 days", "")))), "")</f>
        <v/>
      </c>
      <c r="L3" s="49">
        <f t="shared" ref="L3:L66" si="3">IFERROR(YEAR($D3), "")</f>
        <v>2015</v>
      </c>
      <c r="M3" s="49">
        <f t="shared" ref="M3:M66" si="4">IFERROR(YEAR($G3), "")</f>
        <v>2015</v>
      </c>
      <c r="N3" s="49">
        <f t="shared" ref="N3:N66" si="5">IFERROR(MONTH($G3), "")</f>
        <v>4</v>
      </c>
      <c r="O3">
        <f t="shared" ref="O3:O66" si="6">IF($A3="","",COUNTIF($A:$A,$A3))</f>
        <v>1</v>
      </c>
    </row>
    <row r="4" spans="1:19" ht="14.4" thickTop="1" thickBot="1" x14ac:dyDescent="0.3">
      <c r="A4" s="41">
        <f>IF('2015 data'!$A4 = "Sales", '2015 data'!B4, "")</f>
        <v>1003</v>
      </c>
      <c r="B4" s="41">
        <f>IF($A4="", "", VLOOKUP($A4, '2015 data'!B:G, 3, FALSE))</f>
        <v>1167</v>
      </c>
      <c r="C4" s="41" t="str">
        <f>IF($A4="", "", VLOOKUP($A4, '2015 data'!B:G, 4, FALSE))</f>
        <v>Goodway</v>
      </c>
      <c r="D4" s="42">
        <f>IF('2015 Consolidated'!$A4="", "", VLOOKUP('2015 Consolidated'!$A4, '2015 data'!B:G, 5, FALSE))</f>
        <v>42068</v>
      </c>
      <c r="E4" s="43">
        <f>IF($A4="", "", VLOOKUP($A4, '2015 data'!B:G, 6, FALSE))</f>
        <v>15737.6</v>
      </c>
      <c r="F4" s="43">
        <f>IF($A4="", "", IFERROR(VLOOKUP($A4, '2015 data'!C:G, 5, FALSE), 0))</f>
        <v>-15737.6</v>
      </c>
      <c r="G4" s="44">
        <f>IFERROR(VLOOKUP($A4, '2015 data'!C:G, 4, FALSE), "")</f>
        <v>42110</v>
      </c>
      <c r="H4" s="43">
        <f t="shared" si="0"/>
        <v>0</v>
      </c>
      <c r="I4" s="45" t="str">
        <f>IF($G4&lt;&gt;"","Received",IF($A4="","",Validation!$D$6-$D4))</f>
        <v>Received</v>
      </c>
      <c r="J4" s="49">
        <f t="shared" si="1"/>
        <v>0</v>
      </c>
      <c r="K4" s="49" t="str">
        <f t="shared" si="2"/>
        <v/>
      </c>
      <c r="L4" s="49">
        <f t="shared" si="3"/>
        <v>2015</v>
      </c>
      <c r="M4" s="49">
        <f t="shared" si="4"/>
        <v>2015</v>
      </c>
      <c r="N4" s="49">
        <f t="shared" si="5"/>
        <v>4</v>
      </c>
      <c r="O4">
        <f t="shared" si="6"/>
        <v>1</v>
      </c>
    </row>
    <row r="5" spans="1:19" ht="14.4" thickTop="1" thickBot="1" x14ac:dyDescent="0.3">
      <c r="A5" s="41">
        <f>IF('2015 data'!$A5 = "Sales", '2015 data'!B5, "")</f>
        <v>1004</v>
      </c>
      <c r="B5" s="41">
        <f>IF($A5="", "", VLOOKUP($A5, '2015 data'!B:G, 3, FALSE))</f>
        <v>1841</v>
      </c>
      <c r="C5" s="41" t="str">
        <f>IF($A5="", "", VLOOKUP($A5, '2015 data'!B:G, 4, FALSE))</f>
        <v>Neighborhood Athletic Supply</v>
      </c>
      <c r="D5" s="42">
        <f>IF('2015 Consolidated'!$A5="", "", VLOOKUP('2015 Consolidated'!$A5, '2015 data'!B:G, 5, FALSE))</f>
        <v>42071</v>
      </c>
      <c r="E5" s="43">
        <f>IF($A5="", "", VLOOKUP($A5, '2015 data'!B:G, 6, FALSE))</f>
        <v>6008</v>
      </c>
      <c r="F5" s="43">
        <f>IF($A5="", "", IFERROR(VLOOKUP($A5, '2015 data'!C:G, 5, FALSE), 0))</f>
        <v>-6008</v>
      </c>
      <c r="G5" s="44">
        <f>IFERROR(VLOOKUP($A5, '2015 data'!C:G, 4, FALSE), "")</f>
        <v>42103</v>
      </c>
      <c r="H5" s="43">
        <f t="shared" si="0"/>
        <v>0</v>
      </c>
      <c r="I5" s="45" t="str">
        <f>IF($G5&lt;&gt;"","Received",IF($A5="","",Validation!$D$6-$D5))</f>
        <v>Received</v>
      </c>
      <c r="J5" s="49">
        <f t="shared" si="1"/>
        <v>0</v>
      </c>
      <c r="K5" s="49" t="str">
        <f t="shared" si="2"/>
        <v/>
      </c>
      <c r="L5" s="49">
        <f t="shared" si="3"/>
        <v>2015</v>
      </c>
      <c r="M5" s="49">
        <f t="shared" si="4"/>
        <v>2015</v>
      </c>
      <c r="N5" s="49">
        <f t="shared" si="5"/>
        <v>4</v>
      </c>
      <c r="O5">
        <f t="shared" si="6"/>
        <v>1</v>
      </c>
      <c r="S5" s="85"/>
    </row>
    <row r="6" spans="1:19" ht="14.4" thickTop="1" thickBot="1" x14ac:dyDescent="0.3">
      <c r="A6" s="41">
        <f>IF('2015 data'!$A6 = "Sales", '2015 data'!B6, "")</f>
        <v>1005</v>
      </c>
      <c r="B6" s="41">
        <f>IF($A6="", "", VLOOKUP($A6, '2015 data'!B:G, 3, FALSE))</f>
        <v>1842</v>
      </c>
      <c r="C6" s="41" t="str">
        <f>IF($A6="", "", VLOOKUP($A6, '2015 data'!B:G, 4, FALSE))</f>
        <v>Northern Lites</v>
      </c>
      <c r="D6" s="42">
        <f>IF('2015 Consolidated'!$A6="", "", VLOOKUP('2015 Consolidated'!$A6, '2015 data'!B:G, 5, FALSE))</f>
        <v>42071</v>
      </c>
      <c r="E6" s="43">
        <f>IF($A6="", "", VLOOKUP($A6, '2015 data'!B:G, 6, FALSE))</f>
        <v>7241.6</v>
      </c>
      <c r="F6" s="43">
        <f>IF($A6="", "", IFERROR(VLOOKUP($A6, '2015 data'!C:G, 5, FALSE), 0))</f>
        <v>-7241.6</v>
      </c>
      <c r="G6" s="44">
        <f>IFERROR(VLOOKUP($A6, '2015 data'!C:G, 4, FALSE), "")</f>
        <v>42097</v>
      </c>
      <c r="H6" s="43">
        <f t="shared" si="0"/>
        <v>0</v>
      </c>
      <c r="I6" s="45" t="str">
        <f>IF($G6&lt;&gt;"","Received",IF($A6="","",Validation!$D$6-$D6))</f>
        <v>Received</v>
      </c>
      <c r="J6" s="49">
        <f t="shared" si="1"/>
        <v>0</v>
      </c>
      <c r="K6" s="49" t="str">
        <f t="shared" si="2"/>
        <v/>
      </c>
      <c r="L6" s="49">
        <f t="shared" si="3"/>
        <v>2015</v>
      </c>
      <c r="M6" s="49">
        <f t="shared" si="4"/>
        <v>2015</v>
      </c>
      <c r="N6" s="49">
        <f t="shared" si="5"/>
        <v>4</v>
      </c>
      <c r="O6">
        <f t="shared" si="6"/>
        <v>1</v>
      </c>
    </row>
    <row r="7" spans="1:19" ht="14.4" thickTop="1" thickBot="1" x14ac:dyDescent="0.3">
      <c r="A7" s="41">
        <f>IF('2015 data'!$A7 = "Sales", '2015 data'!B7, "")</f>
        <v>1006</v>
      </c>
      <c r="B7" s="41">
        <f>IF($A7="", "", VLOOKUP($A7, '2015 data'!B:G, 3, FALSE))</f>
        <v>1168</v>
      </c>
      <c r="C7" s="41" t="str">
        <f>IF($A7="", "", VLOOKUP($A7, '2015 data'!B:G, 4, FALSE))</f>
        <v>Bigmart</v>
      </c>
      <c r="D7" s="42">
        <f>IF('2015 Consolidated'!$A7="", "", VLOOKUP('2015 Consolidated'!$A7, '2015 data'!B:G, 5, FALSE))</f>
        <v>42076</v>
      </c>
      <c r="E7" s="43">
        <f>IF($A7="", "", VLOOKUP($A7, '2015 data'!B:G, 6, FALSE))</f>
        <v>8476</v>
      </c>
      <c r="F7" s="43">
        <f>IF($A7="", "", IFERROR(VLOOKUP($A7, '2015 data'!C:G, 5, FALSE), 0))</f>
        <v>-8476</v>
      </c>
      <c r="G7" s="44">
        <f>IFERROR(VLOOKUP($A7, '2015 data'!C:G, 4, FALSE), "")</f>
        <v>42116</v>
      </c>
      <c r="H7" s="43">
        <f t="shared" si="0"/>
        <v>0</v>
      </c>
      <c r="I7" s="45" t="str">
        <f>IF($G7&lt;&gt;"","Received",IF($A7="","",Validation!$D$6-$D7))</f>
        <v>Received</v>
      </c>
      <c r="J7" s="49">
        <f t="shared" si="1"/>
        <v>0</v>
      </c>
      <c r="K7" s="49" t="str">
        <f t="shared" si="2"/>
        <v/>
      </c>
      <c r="L7" s="49">
        <f t="shared" si="3"/>
        <v>2015</v>
      </c>
      <c r="M7" s="49">
        <f t="shared" si="4"/>
        <v>2015</v>
      </c>
      <c r="N7" s="49">
        <f t="shared" si="5"/>
        <v>4</v>
      </c>
      <c r="O7">
        <f t="shared" si="6"/>
        <v>1</v>
      </c>
    </row>
    <row r="8" spans="1:19" ht="14.4" thickTop="1" thickBot="1" x14ac:dyDescent="0.3">
      <c r="A8" s="41">
        <f>IF('2015 data'!$A8 = "Sales", '2015 data'!B8, "")</f>
        <v>1007</v>
      </c>
      <c r="B8" s="41">
        <f>IF($A8="", "", VLOOKUP($A8, '2015 data'!B:G, 3, FALSE))</f>
        <v>1167</v>
      </c>
      <c r="C8" s="41" t="str">
        <f>IF($A8="", "", VLOOKUP($A8, '2015 data'!B:G, 4, FALSE))</f>
        <v>Goodway</v>
      </c>
      <c r="D8" s="42">
        <f>IF('2015 Consolidated'!$A8="", "", VLOOKUP('2015 Consolidated'!$A8, '2015 data'!B:G, 5, FALSE))</f>
        <v>42076</v>
      </c>
      <c r="E8" s="43">
        <f>IF($A8="", "", VLOOKUP($A8, '2015 data'!B:G, 6, FALSE))</f>
        <v>15737.6</v>
      </c>
      <c r="F8" s="43">
        <f>IF($A8="", "", IFERROR(VLOOKUP($A8, '2015 data'!C:G, 5, FALSE), 0))</f>
        <v>-15737.6</v>
      </c>
      <c r="G8" s="44">
        <f>IFERROR(VLOOKUP($A8, '2015 data'!C:G, 4, FALSE), "")</f>
        <v>42124</v>
      </c>
      <c r="H8" s="43">
        <f t="shared" si="0"/>
        <v>0</v>
      </c>
      <c r="I8" s="45" t="str">
        <f>IF($G8&lt;&gt;"","Received",IF($A8="","",Validation!$D$6-$D8))</f>
        <v>Received</v>
      </c>
      <c r="J8" s="49">
        <f t="shared" si="1"/>
        <v>0</v>
      </c>
      <c r="K8" s="49" t="str">
        <f t="shared" si="2"/>
        <v/>
      </c>
      <c r="L8" s="49">
        <f t="shared" si="3"/>
        <v>2015</v>
      </c>
      <c r="M8" s="49">
        <f t="shared" si="4"/>
        <v>2015</v>
      </c>
      <c r="N8" s="49">
        <f t="shared" si="5"/>
        <v>4</v>
      </c>
      <c r="O8">
        <f t="shared" si="6"/>
        <v>1</v>
      </c>
    </row>
    <row r="9" spans="1:19" ht="14.4" thickTop="1" thickBot="1" x14ac:dyDescent="0.3">
      <c r="A9" s="41">
        <f>IF('2015 data'!$A9 = "Sales", '2015 data'!B9, "")</f>
        <v>1008</v>
      </c>
      <c r="B9" s="41">
        <f>IF($A9="", "", VLOOKUP($A9, '2015 data'!B:G, 3, FALSE))</f>
        <v>1814</v>
      </c>
      <c r="C9" s="41" t="str">
        <f>IF($A9="", "", VLOOKUP($A9, '2015 data'!B:G, 4, FALSE))</f>
        <v>ValueChoice</v>
      </c>
      <c r="D9" s="42">
        <f>IF('2015 Consolidated'!$A9="", "", VLOOKUP('2015 Consolidated'!$A9, '2015 data'!B:G, 5, FALSE))</f>
        <v>42076</v>
      </c>
      <c r="E9" s="43">
        <f>IF($A9="", "", VLOOKUP($A9, '2015 data'!B:G, 6, FALSE))</f>
        <v>9084.4</v>
      </c>
      <c r="F9" s="43">
        <f>IF($A9="", "", IFERROR(VLOOKUP($A9, '2015 data'!C:G, 5, FALSE), 0))</f>
        <v>-9084.4</v>
      </c>
      <c r="G9" s="44">
        <f>IFERROR(VLOOKUP($A9, '2015 data'!C:G, 4, FALSE), "")</f>
        <v>42128</v>
      </c>
      <c r="H9" s="43">
        <f t="shared" si="0"/>
        <v>0</v>
      </c>
      <c r="I9" s="45" t="str">
        <f>IF($G9&lt;&gt;"","Received",IF($A9="","",Validation!$D$6-$D9))</f>
        <v>Received</v>
      </c>
      <c r="J9" s="49">
        <f t="shared" si="1"/>
        <v>0</v>
      </c>
      <c r="K9" s="49" t="str">
        <f t="shared" si="2"/>
        <v/>
      </c>
      <c r="L9" s="49">
        <f t="shared" si="3"/>
        <v>2015</v>
      </c>
      <c r="M9" s="49">
        <f t="shared" si="4"/>
        <v>2015</v>
      </c>
      <c r="N9" s="49">
        <f t="shared" si="5"/>
        <v>5</v>
      </c>
      <c r="O9">
        <f t="shared" si="6"/>
        <v>1</v>
      </c>
    </row>
    <row r="10" spans="1:19" ht="14.4" thickTop="1" thickBot="1" x14ac:dyDescent="0.3">
      <c r="A10" s="41">
        <f>IF('2015 data'!$A10 = "Sales", '2015 data'!B10, "")</f>
        <v>1009</v>
      </c>
      <c r="B10" s="41">
        <f>IF($A10="", "", VLOOKUP($A10, '2015 data'!B:G, 3, FALSE))</f>
        <v>1841</v>
      </c>
      <c r="C10" s="41" t="str">
        <f>IF($A10="", "", VLOOKUP($A10, '2015 data'!B:G, 4, FALSE))</f>
        <v>Neighborhood Athletic Supply</v>
      </c>
      <c r="D10" s="42">
        <f>IF('2015 Consolidated'!$A10="", "", VLOOKUP('2015 Consolidated'!$A10, '2015 data'!B:G, 5, FALSE))</f>
        <v>42079</v>
      </c>
      <c r="E10" s="43">
        <f>IF($A10="", "", VLOOKUP($A10, '2015 data'!B:G, 6, FALSE))</f>
        <v>4240</v>
      </c>
      <c r="F10" s="43">
        <f>IF($A10="", "", IFERROR(VLOOKUP($A10, '2015 data'!C:G, 5, FALSE), 0))</f>
        <v>-4240</v>
      </c>
      <c r="G10" s="44">
        <f>IFERROR(VLOOKUP($A10, '2015 data'!C:G, 4, FALSE), "")</f>
        <v>42143</v>
      </c>
      <c r="H10" s="43">
        <f t="shared" si="0"/>
        <v>0</v>
      </c>
      <c r="I10" s="45" t="str">
        <f>IF($G10&lt;&gt;"","Received",IF($A10="","",Validation!$D$6-$D10))</f>
        <v>Received</v>
      </c>
      <c r="J10" s="49">
        <f t="shared" si="1"/>
        <v>0</v>
      </c>
      <c r="K10" s="49" t="str">
        <f t="shared" si="2"/>
        <v/>
      </c>
      <c r="L10" s="49">
        <f t="shared" si="3"/>
        <v>2015</v>
      </c>
      <c r="M10" s="49">
        <f t="shared" si="4"/>
        <v>2015</v>
      </c>
      <c r="N10" s="49">
        <f t="shared" si="5"/>
        <v>5</v>
      </c>
      <c r="O10">
        <f t="shared" si="6"/>
        <v>1</v>
      </c>
    </row>
    <row r="11" spans="1:19" ht="14.4" thickTop="1" thickBot="1" x14ac:dyDescent="0.3">
      <c r="A11" s="41">
        <f>IF('2015 data'!$A11 = "Sales", '2015 data'!B11, "")</f>
        <v>1010</v>
      </c>
      <c r="B11" s="41">
        <f>IF($A11="", "", VLOOKUP($A11, '2015 data'!B:G, 3, FALSE))</f>
        <v>1842</v>
      </c>
      <c r="C11" s="41" t="str">
        <f>IF($A11="", "", VLOOKUP($A11, '2015 data'!B:G, 4, FALSE))</f>
        <v>Northern Lites</v>
      </c>
      <c r="D11" s="42">
        <f>IF('2015 Consolidated'!$A11="", "", VLOOKUP('2015 Consolidated'!$A11, '2015 data'!B:G, 5, FALSE))</f>
        <v>42079</v>
      </c>
      <c r="E11" s="43">
        <f>IF($A11="", "", VLOOKUP($A11, '2015 data'!B:G, 6, FALSE))</f>
        <v>5993.6</v>
      </c>
      <c r="F11" s="43">
        <f>IF($A11="", "", IFERROR(VLOOKUP($A11, '2015 data'!C:G, 5, FALSE), 0))</f>
        <v>-5993.6</v>
      </c>
      <c r="G11" s="44">
        <f>IFERROR(VLOOKUP($A11, '2015 data'!C:G, 4, FALSE), "")</f>
        <v>42152</v>
      </c>
      <c r="H11" s="43">
        <f t="shared" si="0"/>
        <v>0</v>
      </c>
      <c r="I11" s="45" t="str">
        <f>IF($G11&lt;&gt;"","Received",IF($A11="","",Validation!$D$6-$D11))</f>
        <v>Received</v>
      </c>
      <c r="J11" s="49">
        <f t="shared" si="1"/>
        <v>0</v>
      </c>
      <c r="K11" s="49" t="str">
        <f t="shared" si="2"/>
        <v/>
      </c>
      <c r="L11" s="49">
        <f t="shared" si="3"/>
        <v>2015</v>
      </c>
      <c r="M11" s="49">
        <f t="shared" si="4"/>
        <v>2015</v>
      </c>
      <c r="N11" s="49">
        <f t="shared" si="5"/>
        <v>5</v>
      </c>
      <c r="O11">
        <f t="shared" si="6"/>
        <v>1</v>
      </c>
    </row>
    <row r="12" spans="1:19" ht="14.4" thickTop="1" thickBot="1" x14ac:dyDescent="0.3">
      <c r="A12" s="41">
        <f>IF('2015 data'!$A12 = "Sales", '2015 data'!B12, "")</f>
        <v>1011</v>
      </c>
      <c r="B12" s="41">
        <f>IF($A12="", "", VLOOKUP($A12, '2015 data'!B:G, 3, FALSE))</f>
        <v>1843</v>
      </c>
      <c r="C12" s="41" t="str">
        <f>IF($A12="", "", VLOOKUP($A12, '2015 data'!B:G, 4, FALSE))</f>
        <v>Southeast Regional</v>
      </c>
      <c r="D12" s="42">
        <f>IF('2015 Consolidated'!$A12="", "", VLOOKUP('2015 Consolidated'!$A12, '2015 data'!B:G, 5, FALSE))</f>
        <v>42079</v>
      </c>
      <c r="E12" s="43">
        <f>IF($A12="", "", VLOOKUP($A12, '2015 data'!B:G, 6, FALSE))</f>
        <v>9019.1200000000008</v>
      </c>
      <c r="F12" s="43">
        <f>IF($A12="", "", IFERROR(VLOOKUP($A12, '2015 data'!C:G, 5, FALSE), 0))</f>
        <v>-9019.1200000000008</v>
      </c>
      <c r="G12" s="44">
        <f>IFERROR(VLOOKUP($A12, '2015 data'!C:G, 4, FALSE), "")</f>
        <v>42136</v>
      </c>
      <c r="H12" s="43">
        <f t="shared" si="0"/>
        <v>0</v>
      </c>
      <c r="I12" s="45" t="str">
        <f>IF($G12&lt;&gt;"","Received",IF($A12="","",Validation!$D$6-$D12))</f>
        <v>Received</v>
      </c>
      <c r="J12" s="49">
        <f t="shared" si="1"/>
        <v>0</v>
      </c>
      <c r="K12" s="49" t="str">
        <f t="shared" si="2"/>
        <v/>
      </c>
      <c r="L12" s="49">
        <f t="shared" si="3"/>
        <v>2015</v>
      </c>
      <c r="M12" s="49">
        <f t="shared" si="4"/>
        <v>2015</v>
      </c>
      <c r="N12" s="49">
        <f t="shared" si="5"/>
        <v>5</v>
      </c>
      <c r="O12">
        <f t="shared" si="6"/>
        <v>1</v>
      </c>
    </row>
    <row r="13" spans="1:19" ht="14.4" thickTop="1" thickBot="1" x14ac:dyDescent="0.3">
      <c r="A13" s="41">
        <f>IF('2015 data'!$A13 = "Sales", '2015 data'!B13, "")</f>
        <v>1012</v>
      </c>
      <c r="B13" s="41">
        <f>IF($A13="", "", VLOOKUP($A13, '2015 data'!B:G, 3, FALSE))</f>
        <v>1861</v>
      </c>
      <c r="C13" s="41" t="str">
        <f>IF($A13="", "", VLOOKUP($A13, '2015 data'!B:G, 4, FALSE))</f>
        <v>Family Fit</v>
      </c>
      <c r="D13" s="42">
        <f>IF('2015 Consolidated'!$A13="", "", VLOOKUP('2015 Consolidated'!$A13, '2015 data'!B:G, 5, FALSE))</f>
        <v>42086</v>
      </c>
      <c r="E13" s="43">
        <f>IF($A13="", "", VLOOKUP($A13, '2015 data'!B:G, 6, FALSE))</f>
        <v>6552.4</v>
      </c>
      <c r="F13" s="43">
        <f>IF($A13="", "", IFERROR(VLOOKUP($A13, '2015 data'!C:G, 5, FALSE), 0))</f>
        <v>-6552.4</v>
      </c>
      <c r="G13" s="44">
        <f>IFERROR(VLOOKUP($A13, '2015 data'!C:G, 4, FALSE), "")</f>
        <v>42126</v>
      </c>
      <c r="H13" s="43">
        <f t="shared" si="0"/>
        <v>0</v>
      </c>
      <c r="I13" s="45" t="str">
        <f>IF($G13&lt;&gt;"","Received",IF($A13="","",Validation!$D$6-$D13))</f>
        <v>Received</v>
      </c>
      <c r="J13" s="49">
        <f t="shared" si="1"/>
        <v>0</v>
      </c>
      <c r="K13" s="49" t="str">
        <f t="shared" si="2"/>
        <v/>
      </c>
      <c r="L13" s="49">
        <f t="shared" si="3"/>
        <v>2015</v>
      </c>
      <c r="M13" s="49">
        <f t="shared" si="4"/>
        <v>2015</v>
      </c>
      <c r="N13" s="49">
        <f t="shared" si="5"/>
        <v>5</v>
      </c>
      <c r="O13">
        <f t="shared" si="6"/>
        <v>1</v>
      </c>
    </row>
    <row r="14" spans="1:19" ht="14.4" thickTop="1" thickBot="1" x14ac:dyDescent="0.3">
      <c r="A14" s="41">
        <f>IF('2015 data'!$A14 = "Sales", '2015 data'!B14, "")</f>
        <v>1013</v>
      </c>
      <c r="B14" s="41">
        <f>IF($A14="", "", VLOOKUP($A14, '2015 data'!B:G, 3, FALSE))</f>
        <v>1863</v>
      </c>
      <c r="C14" s="41" t="str">
        <f>IF($A14="", "", VLOOKUP($A14, '2015 data'!B:G, 4, FALSE))</f>
        <v>Fit N Fun</v>
      </c>
      <c r="D14" s="42">
        <f>IF('2015 Consolidated'!$A14="", "", VLOOKUP('2015 Consolidated'!$A14, '2015 data'!B:G, 5, FALSE))</f>
        <v>42086</v>
      </c>
      <c r="E14" s="43">
        <f>IF($A14="", "", VLOOKUP($A14, '2015 data'!B:G, 6, FALSE))</f>
        <v>5008.6400000000003</v>
      </c>
      <c r="F14" s="43">
        <f>IF($A14="", "", IFERROR(VLOOKUP($A14, '2015 data'!C:G, 5, FALSE), 0))</f>
        <v>-5008.6400000000003</v>
      </c>
      <c r="G14" s="44">
        <f>IFERROR(VLOOKUP($A14, '2015 data'!C:G, 4, FALSE), "")</f>
        <v>42149</v>
      </c>
      <c r="H14" s="43">
        <f t="shared" si="0"/>
        <v>0</v>
      </c>
      <c r="I14" s="45" t="str">
        <f>IF($G14&lt;&gt;"","Received",IF($A14="","",Validation!$D$6-$D14))</f>
        <v>Received</v>
      </c>
      <c r="J14" s="49">
        <f t="shared" si="1"/>
        <v>0</v>
      </c>
      <c r="K14" s="49" t="str">
        <f t="shared" si="2"/>
        <v/>
      </c>
      <c r="L14" s="49">
        <f t="shared" si="3"/>
        <v>2015</v>
      </c>
      <c r="M14" s="49">
        <f t="shared" si="4"/>
        <v>2015</v>
      </c>
      <c r="N14" s="49">
        <f t="shared" si="5"/>
        <v>5</v>
      </c>
      <c r="O14">
        <f t="shared" si="6"/>
        <v>1</v>
      </c>
    </row>
    <row r="15" spans="1:19" ht="14.4" thickTop="1" thickBot="1" x14ac:dyDescent="0.3">
      <c r="A15" s="41">
        <f>IF('2015 data'!$A15 = "Sales", '2015 data'!B15, "")</f>
        <v>1014</v>
      </c>
      <c r="B15" s="41">
        <f>IF($A15="", "", VLOOKUP($A15, '2015 data'!B:G, 3, FALSE))</f>
        <v>1864</v>
      </c>
      <c r="C15" s="41" t="str">
        <f>IF($A15="", "", VLOOKUP($A15, '2015 data'!B:G, 4, FALSE))</f>
        <v>Cross Country Mart</v>
      </c>
      <c r="D15" s="42">
        <f>IF('2015 Consolidated'!$A15="", "", VLOOKUP('2015 Consolidated'!$A15, '2015 data'!B:G, 5, FALSE))</f>
        <v>42086</v>
      </c>
      <c r="E15" s="43">
        <f>IF($A15="", "", VLOOKUP($A15, '2015 data'!B:G, 6, FALSE))</f>
        <v>11113.6</v>
      </c>
      <c r="F15" s="43">
        <f>IF($A15="", "", IFERROR(VLOOKUP($A15, '2015 data'!C:G, 5, FALSE), 0))</f>
        <v>-11113.6</v>
      </c>
      <c r="G15" s="44">
        <f>IFERROR(VLOOKUP($A15, '2015 data'!C:G, 4, FALSE), "")</f>
        <v>42131</v>
      </c>
      <c r="H15" s="43">
        <f t="shared" si="0"/>
        <v>0</v>
      </c>
      <c r="I15" s="45" t="str">
        <f>IF($G15&lt;&gt;"","Received",IF($A15="","",Validation!$D$6-$D15))</f>
        <v>Received</v>
      </c>
      <c r="J15" s="49">
        <f t="shared" si="1"/>
        <v>0</v>
      </c>
      <c r="K15" s="49" t="str">
        <f t="shared" si="2"/>
        <v/>
      </c>
      <c r="L15" s="49">
        <f t="shared" si="3"/>
        <v>2015</v>
      </c>
      <c r="M15" s="49">
        <f t="shared" si="4"/>
        <v>2015</v>
      </c>
      <c r="N15" s="49">
        <f t="shared" si="5"/>
        <v>5</v>
      </c>
      <c r="O15">
        <f t="shared" si="6"/>
        <v>1</v>
      </c>
    </row>
    <row r="16" spans="1:19" ht="14.4" thickTop="1" thickBot="1" x14ac:dyDescent="0.3">
      <c r="A16" s="41">
        <f>IF('2015 data'!$A16 = "Sales", '2015 data'!B16, "")</f>
        <v>1015</v>
      </c>
      <c r="B16" s="41">
        <f>IF($A16="", "", VLOOKUP($A16, '2015 data'!B:G, 3, FALSE))</f>
        <v>1840</v>
      </c>
      <c r="C16" s="41" t="str">
        <f>IF($A16="", "", VLOOKUP($A16, '2015 data'!B:G, 4, FALSE))</f>
        <v>Super Runners Mark</v>
      </c>
      <c r="D16" s="42">
        <f>IF('2015 Consolidated'!$A16="", "", VLOOKUP('2015 Consolidated'!$A16, '2015 data'!B:G, 5, FALSE))</f>
        <v>42090</v>
      </c>
      <c r="E16" s="43">
        <f>IF($A16="", "", VLOOKUP($A16, '2015 data'!B:G, 6, FALSE))</f>
        <v>17677.04</v>
      </c>
      <c r="F16" s="43">
        <f>IF($A16="", "", IFERROR(VLOOKUP($A16, '2015 data'!C:G, 5, FALSE), 0))</f>
        <v>-17677.04</v>
      </c>
      <c r="G16" s="44">
        <f>IFERROR(VLOOKUP($A16, '2015 data'!C:G, 4, FALSE), "")</f>
        <v>42138</v>
      </c>
      <c r="H16" s="43">
        <f t="shared" si="0"/>
        <v>0</v>
      </c>
      <c r="I16" s="45" t="str">
        <f>IF($G16&lt;&gt;"","Received",IF($A16="","",Validation!$D$6-$D16))</f>
        <v>Received</v>
      </c>
      <c r="J16" s="49">
        <f t="shared" si="1"/>
        <v>0</v>
      </c>
      <c r="K16" s="49" t="str">
        <f t="shared" si="2"/>
        <v/>
      </c>
      <c r="L16" s="49">
        <f t="shared" si="3"/>
        <v>2015</v>
      </c>
      <c r="M16" s="49">
        <f t="shared" si="4"/>
        <v>2015</v>
      </c>
      <c r="N16" s="49">
        <f t="shared" si="5"/>
        <v>5</v>
      </c>
      <c r="O16">
        <f t="shared" si="6"/>
        <v>1</v>
      </c>
    </row>
    <row r="17" spans="1:15" ht="14.4" thickTop="1" thickBot="1" x14ac:dyDescent="0.3">
      <c r="A17" s="41">
        <f>IF('2015 data'!$A17 = "Sales", '2015 data'!B17, "")</f>
        <v>1016</v>
      </c>
      <c r="B17" s="41">
        <f>IF($A17="", "", VLOOKUP($A17, '2015 data'!B:G, 3, FALSE))</f>
        <v>1841</v>
      </c>
      <c r="C17" s="41" t="str">
        <f>IF($A17="", "", VLOOKUP($A17, '2015 data'!B:G, 4, FALSE))</f>
        <v>Neighborhood Athletic Supply</v>
      </c>
      <c r="D17" s="42">
        <f>IF('2015 Consolidated'!$A17="", "", VLOOKUP('2015 Consolidated'!$A17, '2015 data'!B:G, 5, FALSE))</f>
        <v>42090</v>
      </c>
      <c r="E17" s="43">
        <f>IF($A17="", "", VLOOKUP($A17, '2015 data'!B:G, 6, FALSE))</f>
        <v>4240</v>
      </c>
      <c r="F17" s="43">
        <f>IF($A17="", "", IFERROR(VLOOKUP($A17, '2015 data'!C:G, 5, FALSE), 0))</f>
        <v>-4240</v>
      </c>
      <c r="G17" s="44">
        <f>IFERROR(VLOOKUP($A17, '2015 data'!C:G, 4, FALSE), "")</f>
        <v>42142</v>
      </c>
      <c r="H17" s="43">
        <f t="shared" si="0"/>
        <v>0</v>
      </c>
      <c r="I17" s="45" t="str">
        <f>IF($G17&lt;&gt;"","Received",IF($A17="","",Validation!$D$6-$D17))</f>
        <v>Received</v>
      </c>
      <c r="J17" s="49">
        <f t="shared" si="1"/>
        <v>0</v>
      </c>
      <c r="K17" s="49" t="str">
        <f t="shared" si="2"/>
        <v/>
      </c>
      <c r="L17" s="49">
        <f t="shared" si="3"/>
        <v>2015</v>
      </c>
      <c r="M17" s="49">
        <f t="shared" si="4"/>
        <v>2015</v>
      </c>
      <c r="N17" s="49">
        <f t="shared" si="5"/>
        <v>5</v>
      </c>
      <c r="O17">
        <f t="shared" si="6"/>
        <v>1</v>
      </c>
    </row>
    <row r="18" spans="1:15" ht="14.4" thickTop="1" thickBot="1" x14ac:dyDescent="0.3">
      <c r="A18" s="41">
        <f>IF('2015 data'!$A18 = "Sales", '2015 data'!B18, "")</f>
        <v>1017</v>
      </c>
      <c r="B18" s="41">
        <f>IF($A18="", "", VLOOKUP($A18, '2015 data'!B:G, 3, FALSE))</f>
        <v>1842</v>
      </c>
      <c r="C18" s="41" t="str">
        <f>IF($A18="", "", VLOOKUP($A18, '2015 data'!B:G, 4, FALSE))</f>
        <v>Northern Lites</v>
      </c>
      <c r="D18" s="42">
        <f>IF('2015 Consolidated'!$A18="", "", VLOOKUP('2015 Consolidated'!$A18, '2015 data'!B:G, 5, FALSE))</f>
        <v>42093</v>
      </c>
      <c r="E18" s="43">
        <f>IF($A18="", "", VLOOKUP($A18, '2015 data'!B:G, 6, FALSE))</f>
        <v>7241.6</v>
      </c>
      <c r="F18" s="43">
        <f>IF($A18="", "", IFERROR(VLOOKUP($A18, '2015 data'!C:G, 5, FALSE), 0))</f>
        <v>-7241.6</v>
      </c>
      <c r="G18" s="44">
        <f>IFERROR(VLOOKUP($A18, '2015 data'!C:G, 4, FALSE), "")</f>
        <v>42116</v>
      </c>
      <c r="H18" s="43">
        <f t="shared" si="0"/>
        <v>0</v>
      </c>
      <c r="I18" s="45" t="str">
        <f>IF($G18&lt;&gt;"","Received",IF($A18="","",Validation!$D$6-$D18))</f>
        <v>Received</v>
      </c>
      <c r="J18" s="49">
        <f t="shared" si="1"/>
        <v>0</v>
      </c>
      <c r="K18" s="49" t="str">
        <f t="shared" si="2"/>
        <v/>
      </c>
      <c r="L18" s="49">
        <f t="shared" si="3"/>
        <v>2015</v>
      </c>
      <c r="M18" s="49">
        <f t="shared" si="4"/>
        <v>2015</v>
      </c>
      <c r="N18" s="49">
        <f t="shared" si="5"/>
        <v>4</v>
      </c>
      <c r="O18">
        <f t="shared" si="6"/>
        <v>1</v>
      </c>
    </row>
    <row r="19" spans="1:15" ht="14.4" thickTop="1" thickBot="1" x14ac:dyDescent="0.3">
      <c r="A19" s="41">
        <f>IF('2015 data'!$A19 = "Sales", '2015 data'!B19, "")</f>
        <v>1018</v>
      </c>
      <c r="B19" s="41">
        <f>IF($A19="", "", VLOOKUP($A19, '2015 data'!B:G, 3, FALSE))</f>
        <v>1167</v>
      </c>
      <c r="C19" s="41" t="str">
        <f>IF($A19="", "", VLOOKUP($A19, '2015 data'!B:G, 4, FALSE))</f>
        <v>Goodway</v>
      </c>
      <c r="D19" s="42">
        <f>IF('2015 Consolidated'!$A19="", "", VLOOKUP('2015 Consolidated'!$A19, '2015 data'!B:G, 5, FALSE))</f>
        <v>42096</v>
      </c>
      <c r="E19" s="43">
        <f>IF($A19="", "", VLOOKUP($A19, '2015 data'!B:G, 6, FALSE))</f>
        <v>19672</v>
      </c>
      <c r="F19" s="43">
        <f>IF($A19="", "", IFERROR(VLOOKUP($A19, '2015 data'!C:G, 5, FALSE), 0))</f>
        <v>-19672</v>
      </c>
      <c r="G19" s="44">
        <f>IFERROR(VLOOKUP($A19, '2015 data'!C:G, 4, FALSE), "")</f>
        <v>42124</v>
      </c>
      <c r="H19" s="43">
        <f t="shared" si="0"/>
        <v>0</v>
      </c>
      <c r="I19" s="45" t="str">
        <f>IF($G19&lt;&gt;"","Received",IF($A19="","",Validation!$D$6-$D19))</f>
        <v>Received</v>
      </c>
      <c r="J19" s="49">
        <f t="shared" si="1"/>
        <v>0</v>
      </c>
      <c r="K19" s="49" t="str">
        <f t="shared" si="2"/>
        <v/>
      </c>
      <c r="L19" s="49">
        <f t="shared" si="3"/>
        <v>2015</v>
      </c>
      <c r="M19" s="49">
        <f t="shared" si="4"/>
        <v>2015</v>
      </c>
      <c r="N19" s="49">
        <f t="shared" si="5"/>
        <v>4</v>
      </c>
      <c r="O19">
        <f t="shared" si="6"/>
        <v>1</v>
      </c>
    </row>
    <row r="20" spans="1:15" ht="14.4" thickTop="1" thickBot="1" x14ac:dyDescent="0.3">
      <c r="A20" s="41">
        <f>IF('2015 data'!$A20 = "Sales", '2015 data'!B20, "")</f>
        <v>1019</v>
      </c>
      <c r="B20" s="41">
        <f>IF($A20="", "", VLOOKUP($A20, '2015 data'!B:G, 3, FALSE))</f>
        <v>1814</v>
      </c>
      <c r="C20" s="41" t="str">
        <f>IF($A20="", "", VLOOKUP($A20, '2015 data'!B:G, 4, FALSE))</f>
        <v>ValueChoice</v>
      </c>
      <c r="D20" s="42">
        <f>IF('2015 Consolidated'!$A20="", "", VLOOKUP('2015 Consolidated'!$A20, '2015 data'!B:G, 5, FALSE))</f>
        <v>42097</v>
      </c>
      <c r="E20" s="43">
        <f>IF($A20="", "", VLOOKUP($A20, '2015 data'!B:G, 6, FALSE))</f>
        <v>6975</v>
      </c>
      <c r="F20" s="43">
        <f>IF($A20="", "", IFERROR(VLOOKUP($A20, '2015 data'!C:G, 5, FALSE), 0))</f>
        <v>-6975</v>
      </c>
      <c r="G20" s="44">
        <f>IFERROR(VLOOKUP($A20, '2015 data'!C:G, 4, FALSE), "")</f>
        <v>42131</v>
      </c>
      <c r="H20" s="43">
        <f t="shared" si="0"/>
        <v>0</v>
      </c>
      <c r="I20" s="45" t="str">
        <f>IF($G20&lt;&gt;"","Received",IF($A20="","",Validation!$D$6-$D20))</f>
        <v>Received</v>
      </c>
      <c r="J20" s="49">
        <f t="shared" si="1"/>
        <v>0</v>
      </c>
      <c r="K20" s="49" t="str">
        <f t="shared" si="2"/>
        <v/>
      </c>
      <c r="L20" s="49">
        <f t="shared" si="3"/>
        <v>2015</v>
      </c>
      <c r="M20" s="49">
        <f t="shared" si="4"/>
        <v>2015</v>
      </c>
      <c r="N20" s="49">
        <f t="shared" si="5"/>
        <v>5</v>
      </c>
      <c r="O20">
        <f t="shared" si="6"/>
        <v>1</v>
      </c>
    </row>
    <row r="21" spans="1:15" ht="14.4" thickTop="1" thickBot="1" x14ac:dyDescent="0.3">
      <c r="A21" s="41">
        <f>IF('2015 data'!$A21 = "Sales", '2015 data'!B21, "")</f>
        <v>1020</v>
      </c>
      <c r="B21" s="41">
        <f>IF($A21="", "", VLOOKUP($A21, '2015 data'!B:G, 3, FALSE))</f>
        <v>1838</v>
      </c>
      <c r="C21" s="41" t="str">
        <f>IF($A21="", "", VLOOKUP($A21, '2015 data'!B:G, 4, FALSE))</f>
        <v>Urban Runner</v>
      </c>
      <c r="D21" s="42">
        <f>IF('2015 Consolidated'!$A21="", "", VLOOKUP('2015 Consolidated'!$A21, '2015 data'!B:G, 5, FALSE))</f>
        <v>42097</v>
      </c>
      <c r="E21" s="43">
        <f>IF($A21="", "", VLOOKUP($A21, '2015 data'!B:G, 6, FALSE))</f>
        <v>16230</v>
      </c>
      <c r="F21" s="43">
        <f>IF($A21="", "", IFERROR(VLOOKUP($A21, '2015 data'!C:G, 5, FALSE), 0))</f>
        <v>-16230</v>
      </c>
      <c r="G21" s="44">
        <f>IFERROR(VLOOKUP($A21, '2015 data'!C:G, 4, FALSE), "")</f>
        <v>42143</v>
      </c>
      <c r="H21" s="43">
        <f t="shared" si="0"/>
        <v>0</v>
      </c>
      <c r="I21" s="45" t="str">
        <f>IF($G21&lt;&gt;"","Received",IF($A21="","",Validation!$D$6-$D21))</f>
        <v>Received</v>
      </c>
      <c r="J21" s="49">
        <f t="shared" si="1"/>
        <v>0</v>
      </c>
      <c r="K21" s="49" t="str">
        <f t="shared" si="2"/>
        <v/>
      </c>
      <c r="L21" s="49">
        <f t="shared" si="3"/>
        <v>2015</v>
      </c>
      <c r="M21" s="49">
        <f t="shared" si="4"/>
        <v>2015</v>
      </c>
      <c r="N21" s="49">
        <f t="shared" si="5"/>
        <v>5</v>
      </c>
      <c r="O21">
        <f t="shared" si="6"/>
        <v>1</v>
      </c>
    </row>
    <row r="22" spans="1:15" ht="14.4" thickTop="1" thickBot="1" x14ac:dyDescent="0.3">
      <c r="A22" s="41">
        <f>IF('2015 data'!$A22 = "Sales", '2015 data'!B22, "")</f>
        <v>1021</v>
      </c>
      <c r="B22" s="41">
        <f>IF($A22="", "", VLOOKUP($A22, '2015 data'!B:G, 3, FALSE))</f>
        <v>1863</v>
      </c>
      <c r="C22" s="41" t="str">
        <f>IF($A22="", "", VLOOKUP($A22, '2015 data'!B:G, 4, FALSE))</f>
        <v>Fit N Fun</v>
      </c>
      <c r="D22" s="42">
        <f>IF('2015 Consolidated'!$A22="", "", VLOOKUP('2015 Consolidated'!$A22, '2015 data'!B:G, 5, FALSE))</f>
        <v>42100</v>
      </c>
      <c r="E22" s="43">
        <f>IF($A22="", "", VLOOKUP($A22, '2015 data'!B:G, 6, FALSE))</f>
        <v>7330.8</v>
      </c>
      <c r="F22" s="43">
        <f>IF($A22="", "", IFERROR(VLOOKUP($A22, '2015 data'!C:G, 5, FALSE), 0))</f>
        <v>-7330.8</v>
      </c>
      <c r="G22" s="44">
        <f>IFERROR(VLOOKUP($A22, '2015 data'!C:G, 4, FALSE), "")</f>
        <v>42153</v>
      </c>
      <c r="H22" s="43">
        <f t="shared" si="0"/>
        <v>0</v>
      </c>
      <c r="I22" s="45" t="str">
        <f>IF($G22&lt;&gt;"","Received",IF($A22="","",Validation!$D$6-$D22))</f>
        <v>Received</v>
      </c>
      <c r="J22" s="49">
        <f t="shared" si="1"/>
        <v>0</v>
      </c>
      <c r="K22" s="49" t="str">
        <f t="shared" si="2"/>
        <v/>
      </c>
      <c r="L22" s="49">
        <f t="shared" si="3"/>
        <v>2015</v>
      </c>
      <c r="M22" s="49">
        <f t="shared" si="4"/>
        <v>2015</v>
      </c>
      <c r="N22" s="49">
        <f t="shared" si="5"/>
        <v>5</v>
      </c>
      <c r="O22">
        <f t="shared" si="6"/>
        <v>1</v>
      </c>
    </row>
    <row r="23" spans="1:15" ht="14.4" thickTop="1" thickBot="1" x14ac:dyDescent="0.3">
      <c r="A23" s="41">
        <f>IF('2015 data'!$A23 = "Sales", '2015 data'!B23, "")</f>
        <v>1022</v>
      </c>
      <c r="B23" s="41">
        <f>IF($A23="", "", VLOOKUP($A23, '2015 data'!B:G, 3, FALSE))</f>
        <v>1864</v>
      </c>
      <c r="C23" s="41" t="str">
        <f>IF($A23="", "", VLOOKUP($A23, '2015 data'!B:G, 4, FALSE))</f>
        <v>Cross Country Mart</v>
      </c>
      <c r="D23" s="42">
        <f>IF('2015 Consolidated'!$A23="", "", VLOOKUP('2015 Consolidated'!$A23, '2015 data'!B:G, 5, FALSE))</f>
        <v>42100</v>
      </c>
      <c r="E23" s="43">
        <f>IF($A23="", "", VLOOKUP($A23, '2015 data'!B:G, 6, FALSE))</f>
        <v>13892</v>
      </c>
      <c r="F23" s="43">
        <f>IF($A23="", "", IFERROR(VLOOKUP($A23, '2015 data'!C:G, 5, FALSE), 0))</f>
        <v>-13892</v>
      </c>
      <c r="G23" s="44">
        <f>IFERROR(VLOOKUP($A23, '2015 data'!C:G, 4, FALSE), "")</f>
        <v>42135</v>
      </c>
      <c r="H23" s="43">
        <f t="shared" si="0"/>
        <v>0</v>
      </c>
      <c r="I23" s="45" t="str">
        <f>IF($G23&lt;&gt;"","Received",IF($A23="","",Validation!$D$6-$D23))</f>
        <v>Received</v>
      </c>
      <c r="J23" s="49">
        <f t="shared" si="1"/>
        <v>0</v>
      </c>
      <c r="K23" s="49" t="str">
        <f t="shared" si="2"/>
        <v/>
      </c>
      <c r="L23" s="49">
        <f t="shared" si="3"/>
        <v>2015</v>
      </c>
      <c r="M23" s="49">
        <f t="shared" si="4"/>
        <v>2015</v>
      </c>
      <c r="N23" s="49">
        <f t="shared" si="5"/>
        <v>5</v>
      </c>
      <c r="O23">
        <f t="shared" si="6"/>
        <v>1</v>
      </c>
    </row>
    <row r="24" spans="1:15" ht="14.4" thickTop="1" thickBot="1" x14ac:dyDescent="0.3">
      <c r="A24" s="41">
        <f>IF('2015 data'!$A24 = "Sales", '2015 data'!B24, "")</f>
        <v>1023</v>
      </c>
      <c r="B24" s="41">
        <f>IF($A24="", "", VLOOKUP($A24, '2015 data'!B:G, 3, FALSE))</f>
        <v>1861</v>
      </c>
      <c r="C24" s="41" t="str">
        <f>IF($A24="", "", VLOOKUP($A24, '2015 data'!B:G, 4, FALSE))</f>
        <v>Family Fit</v>
      </c>
      <c r="D24" s="42">
        <f>IF('2015 Consolidated'!$A24="", "", VLOOKUP('2015 Consolidated'!$A24, '2015 data'!B:G, 5, FALSE))</f>
        <v>42100</v>
      </c>
      <c r="E24" s="43">
        <f>IF($A24="", "", VLOOKUP($A24, '2015 data'!B:G, 6, FALSE))</f>
        <v>8074.4</v>
      </c>
      <c r="F24" s="43">
        <f>IF($A24="", "", IFERROR(VLOOKUP($A24, '2015 data'!C:G, 5, FALSE), 0))</f>
        <v>-8074.4</v>
      </c>
      <c r="G24" s="44">
        <f>IFERROR(VLOOKUP($A24, '2015 data'!C:G, 4, FALSE), "")</f>
        <v>42138</v>
      </c>
      <c r="H24" s="43">
        <f t="shared" si="0"/>
        <v>0</v>
      </c>
      <c r="I24" s="45" t="str">
        <f>IF($G24&lt;&gt;"","Received",IF($A24="","",Validation!$D$6-$D24))</f>
        <v>Received</v>
      </c>
      <c r="J24" s="49">
        <f t="shared" si="1"/>
        <v>0</v>
      </c>
      <c r="K24" s="49" t="str">
        <f t="shared" si="2"/>
        <v/>
      </c>
      <c r="L24" s="49">
        <f t="shared" si="3"/>
        <v>2015</v>
      </c>
      <c r="M24" s="49">
        <f t="shared" si="4"/>
        <v>2015</v>
      </c>
      <c r="N24" s="49">
        <f t="shared" si="5"/>
        <v>5</v>
      </c>
      <c r="O24">
        <f t="shared" si="6"/>
        <v>1</v>
      </c>
    </row>
    <row r="25" spans="1:15" ht="14.4" thickTop="1" thickBot="1" x14ac:dyDescent="0.3">
      <c r="A25" s="41">
        <f>IF('2015 data'!$A25 = "Sales", '2015 data'!B25, "")</f>
        <v>1024</v>
      </c>
      <c r="B25" s="41">
        <f>IF($A25="", "", VLOOKUP($A25, '2015 data'!B:G, 3, FALSE))</f>
        <v>1862</v>
      </c>
      <c r="C25" s="41" t="str">
        <f>IF($A25="", "", VLOOKUP($A25, '2015 data'!B:G, 4, FALSE))</f>
        <v>Corner Runner</v>
      </c>
      <c r="D25" s="42">
        <f>IF('2015 Consolidated'!$A25="", "", VLOOKUP('2015 Consolidated'!$A25, '2015 data'!B:G, 5, FALSE))</f>
        <v>42100</v>
      </c>
      <c r="E25" s="43">
        <f>IF($A25="", "", VLOOKUP($A25, '2015 data'!B:G, 6, FALSE))</f>
        <v>9642</v>
      </c>
      <c r="F25" s="43">
        <f>IF($A25="", "", IFERROR(VLOOKUP($A25, '2015 data'!C:G, 5, FALSE), 0))</f>
        <v>-9642</v>
      </c>
      <c r="G25" s="44">
        <f>IFERROR(VLOOKUP($A25, '2015 data'!C:G, 4, FALSE), "")</f>
        <v>42149</v>
      </c>
      <c r="H25" s="43">
        <f t="shared" si="0"/>
        <v>0</v>
      </c>
      <c r="I25" s="45" t="str">
        <f>IF($G25&lt;&gt;"","Received",IF($A25="","",Validation!$D$6-$D25))</f>
        <v>Received</v>
      </c>
      <c r="J25" s="49">
        <f t="shared" si="1"/>
        <v>0</v>
      </c>
      <c r="K25" s="49" t="str">
        <f t="shared" si="2"/>
        <v/>
      </c>
      <c r="L25" s="49">
        <f t="shared" si="3"/>
        <v>2015</v>
      </c>
      <c r="M25" s="49">
        <f t="shared" si="4"/>
        <v>2015</v>
      </c>
      <c r="N25" s="49">
        <f t="shared" si="5"/>
        <v>5</v>
      </c>
      <c r="O25">
        <f t="shared" si="6"/>
        <v>1</v>
      </c>
    </row>
    <row r="26" spans="1:15" ht="14.4" thickTop="1" thickBot="1" x14ac:dyDescent="0.3">
      <c r="A26" s="41">
        <f>IF('2015 data'!$A26 = "Sales", '2015 data'!B26, "")</f>
        <v>1025</v>
      </c>
      <c r="B26" s="41">
        <f>IF($A26="", "", VLOOKUP($A26, '2015 data'!B:G, 3, FALSE))</f>
        <v>1840</v>
      </c>
      <c r="C26" s="41" t="str">
        <f>IF($A26="", "", VLOOKUP($A26, '2015 data'!B:G, 4, FALSE))</f>
        <v>Super Runners Mark</v>
      </c>
      <c r="D26" s="42">
        <f>IF('2015 Consolidated'!$A26="", "", VLOOKUP('2015 Consolidated'!$A26, '2015 data'!B:G, 5, FALSE))</f>
        <v>42104</v>
      </c>
      <c r="E26" s="43">
        <f>IF($A26="", "", VLOOKUP($A26, '2015 data'!B:G, 6, FALSE))</f>
        <v>22096.3</v>
      </c>
      <c r="F26" s="43">
        <f>IF($A26="", "", IFERROR(VLOOKUP($A26, '2015 data'!C:G, 5, FALSE), 0))</f>
        <v>-22096.3</v>
      </c>
      <c r="G26" s="44">
        <f>IFERROR(VLOOKUP($A26, '2015 data'!C:G, 4, FALSE), "")</f>
        <v>42163</v>
      </c>
      <c r="H26" s="43">
        <f t="shared" si="0"/>
        <v>0</v>
      </c>
      <c r="I26" s="45" t="str">
        <f>IF($G26&lt;&gt;"","Received",IF($A26="","",Validation!$D$6-$D26))</f>
        <v>Received</v>
      </c>
      <c r="J26" s="49">
        <f t="shared" si="1"/>
        <v>0</v>
      </c>
      <c r="K26" s="49" t="str">
        <f t="shared" si="2"/>
        <v/>
      </c>
      <c r="L26" s="49">
        <f t="shared" si="3"/>
        <v>2015</v>
      </c>
      <c r="M26" s="49">
        <f t="shared" si="4"/>
        <v>2015</v>
      </c>
      <c r="N26" s="49">
        <f t="shared" si="5"/>
        <v>6</v>
      </c>
      <c r="O26">
        <f t="shared" si="6"/>
        <v>1</v>
      </c>
    </row>
    <row r="27" spans="1:15" ht="14.4" thickTop="1" thickBot="1" x14ac:dyDescent="0.3">
      <c r="A27" s="41">
        <f>IF('2015 data'!$A27 = "Sales", '2015 data'!B27, "")</f>
        <v>1026</v>
      </c>
      <c r="B27" s="41">
        <f>IF($A27="", "", VLOOKUP($A27, '2015 data'!B:G, 3, FALSE))</f>
        <v>1841</v>
      </c>
      <c r="C27" s="41" t="str">
        <f>IF($A27="", "", VLOOKUP($A27, '2015 data'!B:G, 4, FALSE))</f>
        <v>Neighborhood Athletic Supply</v>
      </c>
      <c r="D27" s="42">
        <f>IF('2015 Consolidated'!$A27="", "", VLOOKUP('2015 Consolidated'!$A27, '2015 data'!B:G, 5, FALSE))</f>
        <v>42104</v>
      </c>
      <c r="E27" s="43">
        <f>IF($A27="", "", VLOOKUP($A27, '2015 data'!B:G, 6, FALSE))</f>
        <v>7510</v>
      </c>
      <c r="F27" s="43">
        <f>IF($A27="", "", IFERROR(VLOOKUP($A27, '2015 data'!C:G, 5, FALSE), 0))</f>
        <v>-7510</v>
      </c>
      <c r="G27" s="44">
        <f>IFERROR(VLOOKUP($A27, '2015 data'!C:G, 4, FALSE), "")</f>
        <v>42134</v>
      </c>
      <c r="H27" s="43">
        <f t="shared" si="0"/>
        <v>0</v>
      </c>
      <c r="I27" s="45" t="str">
        <f>IF($G27&lt;&gt;"","Received",IF($A27="","",Validation!$D$6-$D27))</f>
        <v>Received</v>
      </c>
      <c r="J27" s="49">
        <f t="shared" si="1"/>
        <v>0</v>
      </c>
      <c r="K27" s="49" t="str">
        <f t="shared" si="2"/>
        <v/>
      </c>
      <c r="L27" s="49">
        <f t="shared" si="3"/>
        <v>2015</v>
      </c>
      <c r="M27" s="49">
        <f t="shared" si="4"/>
        <v>2015</v>
      </c>
      <c r="N27" s="49">
        <f t="shared" si="5"/>
        <v>5</v>
      </c>
      <c r="O27">
        <f t="shared" si="6"/>
        <v>1</v>
      </c>
    </row>
    <row r="28" spans="1:15" ht="14.4" thickTop="1" thickBot="1" x14ac:dyDescent="0.3">
      <c r="A28" s="41">
        <f>IF('2015 data'!$A28 = "Sales", '2015 data'!B28, "")</f>
        <v>1027</v>
      </c>
      <c r="B28" s="41">
        <f>IF($A28="", "", VLOOKUP($A28, '2015 data'!B:G, 3, FALSE))</f>
        <v>1842</v>
      </c>
      <c r="C28" s="41" t="str">
        <f>IF($A28="", "", VLOOKUP($A28, '2015 data'!B:G, 4, FALSE))</f>
        <v>Northern Lites</v>
      </c>
      <c r="D28" s="42">
        <f>IF('2015 Consolidated'!$A28="", "", VLOOKUP('2015 Consolidated'!$A28, '2015 data'!B:G, 5, FALSE))</f>
        <v>42106</v>
      </c>
      <c r="E28" s="43">
        <f>IF($A28="", "", VLOOKUP($A28, '2015 data'!B:G, 6, FALSE))</f>
        <v>9052</v>
      </c>
      <c r="F28" s="43">
        <f>IF($A28="", "", IFERROR(VLOOKUP($A28, '2015 data'!C:G, 5, FALSE), 0))</f>
        <v>-9052</v>
      </c>
      <c r="G28" s="44">
        <f>IFERROR(VLOOKUP($A28, '2015 data'!C:G, 4, FALSE), "")</f>
        <v>42140</v>
      </c>
      <c r="H28" s="43">
        <f t="shared" si="0"/>
        <v>0</v>
      </c>
      <c r="I28" s="45" t="str">
        <f>IF($G28&lt;&gt;"","Received",IF($A28="","",Validation!$D$6-$D28))</f>
        <v>Received</v>
      </c>
      <c r="J28" s="49">
        <f t="shared" si="1"/>
        <v>0</v>
      </c>
      <c r="K28" s="49" t="str">
        <f t="shared" si="2"/>
        <v/>
      </c>
      <c r="L28" s="49">
        <f t="shared" si="3"/>
        <v>2015</v>
      </c>
      <c r="M28" s="49">
        <f t="shared" si="4"/>
        <v>2015</v>
      </c>
      <c r="N28" s="49">
        <f t="shared" si="5"/>
        <v>5</v>
      </c>
      <c r="O28">
        <f t="shared" si="6"/>
        <v>1</v>
      </c>
    </row>
    <row r="29" spans="1:15" ht="14.4" thickTop="1" thickBot="1" x14ac:dyDescent="0.3">
      <c r="A29" s="41">
        <f>IF('2015 data'!$A29 = "Sales", '2015 data'!B29, "")</f>
        <v>1028</v>
      </c>
      <c r="B29" s="41">
        <f>IF($A29="", "", VLOOKUP($A29, '2015 data'!B:G, 3, FALSE))</f>
        <v>1861</v>
      </c>
      <c r="C29" s="41" t="str">
        <f>IF($A29="", "", VLOOKUP($A29, '2015 data'!B:G, 4, FALSE))</f>
        <v>Family Fit</v>
      </c>
      <c r="D29" s="42">
        <f>IF('2015 Consolidated'!$A29="", "", VLOOKUP('2015 Consolidated'!$A29, '2015 data'!B:G, 5, FALSE))</f>
        <v>42111</v>
      </c>
      <c r="E29" s="43">
        <f>IF($A29="", "", VLOOKUP($A29, '2015 data'!B:G, 6, FALSE))</f>
        <v>8190.5</v>
      </c>
      <c r="F29" s="43">
        <f>IF($A29="", "", IFERROR(VLOOKUP($A29, '2015 data'!C:G, 5, FALSE), 0))</f>
        <v>-8190.5</v>
      </c>
      <c r="G29" s="44">
        <f>IFERROR(VLOOKUP($A29, '2015 data'!C:G, 4, FALSE), "")</f>
        <v>42165</v>
      </c>
      <c r="H29" s="43">
        <f t="shared" si="0"/>
        <v>0</v>
      </c>
      <c r="I29" s="45" t="str">
        <f>IF($G29&lt;&gt;"","Received",IF($A29="","",Validation!$D$6-$D29))</f>
        <v>Received</v>
      </c>
      <c r="J29" s="49">
        <f t="shared" si="1"/>
        <v>0</v>
      </c>
      <c r="K29" s="49" t="str">
        <f t="shared" si="2"/>
        <v/>
      </c>
      <c r="L29" s="49">
        <f t="shared" si="3"/>
        <v>2015</v>
      </c>
      <c r="M29" s="49">
        <f t="shared" si="4"/>
        <v>2015</v>
      </c>
      <c r="N29" s="49">
        <f t="shared" si="5"/>
        <v>6</v>
      </c>
      <c r="O29">
        <f t="shared" si="6"/>
        <v>1</v>
      </c>
    </row>
    <row r="30" spans="1:15" ht="14.4" thickTop="1" thickBot="1" x14ac:dyDescent="0.3">
      <c r="A30" s="41">
        <f>IF('2015 data'!$A30 = "Sales", '2015 data'!B30, "")</f>
        <v>1029</v>
      </c>
      <c r="B30" s="41">
        <f>IF($A30="", "", VLOOKUP($A30, '2015 data'!B:G, 3, FALSE))</f>
        <v>1842</v>
      </c>
      <c r="C30" s="41" t="str">
        <f>IF($A30="", "", VLOOKUP($A30, '2015 data'!B:G, 4, FALSE))</f>
        <v>Northern Lites</v>
      </c>
      <c r="D30" s="42">
        <f>IF('2015 Consolidated'!$A30="", "", VLOOKUP('2015 Consolidated'!$A30, '2015 data'!B:G, 5, FALSE))</f>
        <v>42111</v>
      </c>
      <c r="E30" s="43">
        <f>IF($A30="", "", VLOOKUP($A30, '2015 data'!B:G, 6, FALSE))</f>
        <v>9052</v>
      </c>
      <c r="F30" s="43">
        <f>IF($A30="", "", IFERROR(VLOOKUP($A30, '2015 data'!C:G, 5, FALSE), 0))</f>
        <v>-9052</v>
      </c>
      <c r="G30" s="44">
        <f>IFERROR(VLOOKUP($A30, '2015 data'!C:G, 4, FALSE), "")</f>
        <v>42135</v>
      </c>
      <c r="H30" s="43">
        <f t="shared" si="0"/>
        <v>0</v>
      </c>
      <c r="I30" s="45" t="str">
        <f>IF($G30&lt;&gt;"","Received",IF($A30="","",Validation!$D$6-$D30))</f>
        <v>Received</v>
      </c>
      <c r="J30" s="49">
        <f t="shared" si="1"/>
        <v>0</v>
      </c>
      <c r="K30" s="49" t="str">
        <f t="shared" si="2"/>
        <v/>
      </c>
      <c r="L30" s="49">
        <f t="shared" si="3"/>
        <v>2015</v>
      </c>
      <c r="M30" s="49">
        <f t="shared" si="4"/>
        <v>2015</v>
      </c>
      <c r="N30" s="49">
        <f t="shared" si="5"/>
        <v>5</v>
      </c>
      <c r="O30">
        <f t="shared" si="6"/>
        <v>1</v>
      </c>
    </row>
    <row r="31" spans="1:15" ht="14.4" thickTop="1" thickBot="1" x14ac:dyDescent="0.3">
      <c r="A31" s="41">
        <f>IF('2015 data'!$A31 = "Sales", '2015 data'!B31, "")</f>
        <v>1030</v>
      </c>
      <c r="B31" s="41">
        <f>IF($A31="", "", VLOOKUP($A31, '2015 data'!B:G, 3, FALSE))</f>
        <v>1843</v>
      </c>
      <c r="C31" s="41" t="str">
        <f>IF($A31="", "", VLOOKUP($A31, '2015 data'!B:G, 4, FALSE))</f>
        <v>Southeast Regional</v>
      </c>
      <c r="D31" s="42">
        <f>IF('2015 Consolidated'!$A31="", "", VLOOKUP('2015 Consolidated'!$A31, '2015 data'!B:G, 5, FALSE))</f>
        <v>42111</v>
      </c>
      <c r="E31" s="43">
        <f>IF($A31="", "", VLOOKUP($A31, '2015 data'!B:G, 6, FALSE))</f>
        <v>11273.9</v>
      </c>
      <c r="F31" s="43">
        <f>IF($A31="", "", IFERROR(VLOOKUP($A31, '2015 data'!C:G, 5, FALSE), 0))</f>
        <v>-11273.9</v>
      </c>
      <c r="G31" s="44">
        <f>IFERROR(VLOOKUP($A31, '2015 data'!C:G, 4, FALSE), "")</f>
        <v>42139</v>
      </c>
      <c r="H31" s="43">
        <f t="shared" si="0"/>
        <v>0</v>
      </c>
      <c r="I31" s="45" t="str">
        <f>IF($G31&lt;&gt;"","Received",IF($A31="","",Validation!$D$6-$D31))</f>
        <v>Received</v>
      </c>
      <c r="J31" s="49">
        <f t="shared" si="1"/>
        <v>0</v>
      </c>
      <c r="K31" s="49" t="str">
        <f t="shared" si="2"/>
        <v/>
      </c>
      <c r="L31" s="49">
        <f t="shared" si="3"/>
        <v>2015</v>
      </c>
      <c r="M31" s="49">
        <f t="shared" si="4"/>
        <v>2015</v>
      </c>
      <c r="N31" s="49">
        <f t="shared" si="5"/>
        <v>5</v>
      </c>
      <c r="O31">
        <f t="shared" si="6"/>
        <v>1</v>
      </c>
    </row>
    <row r="32" spans="1:15" ht="14.4" thickTop="1" thickBot="1" x14ac:dyDescent="0.3">
      <c r="A32" s="41">
        <f>IF('2015 data'!$A32 = "Sales", '2015 data'!B32, "")</f>
        <v>1031</v>
      </c>
      <c r="B32" s="41">
        <f>IF($A32="", "", VLOOKUP($A32, '2015 data'!B:G, 3, FALSE))</f>
        <v>1836</v>
      </c>
      <c r="C32" s="41" t="str">
        <f>IF($A32="", "", VLOOKUP($A32, '2015 data'!B:G, 4, FALSE))</f>
        <v>Runner's Market</v>
      </c>
      <c r="D32" s="42">
        <f>IF('2015 Consolidated'!$A32="", "", VLOOKUP('2015 Consolidated'!$A32, '2015 data'!B:G, 5, FALSE))</f>
        <v>42117</v>
      </c>
      <c r="E32" s="43">
        <f>IF($A32="", "", VLOOKUP($A32, '2015 data'!B:G, 6, FALSE))</f>
        <v>19571.8</v>
      </c>
      <c r="F32" s="43">
        <f>IF($A32="", "", IFERROR(VLOOKUP($A32, '2015 data'!C:G, 5, FALSE), 0))</f>
        <v>-19571.8</v>
      </c>
      <c r="G32" s="44">
        <f>IFERROR(VLOOKUP($A32, '2015 data'!C:G, 4, FALSE), "")</f>
        <v>42147</v>
      </c>
      <c r="H32" s="43">
        <f t="shared" si="0"/>
        <v>0</v>
      </c>
      <c r="I32" s="45" t="str">
        <f>IF($G32&lt;&gt;"","Received",IF($A32="","",Validation!$D$6-$D32))</f>
        <v>Received</v>
      </c>
      <c r="J32" s="49">
        <f t="shared" si="1"/>
        <v>0</v>
      </c>
      <c r="K32" s="49" t="str">
        <f t="shared" si="2"/>
        <v/>
      </c>
      <c r="L32" s="49">
        <f t="shared" si="3"/>
        <v>2015</v>
      </c>
      <c r="M32" s="49">
        <f t="shared" si="4"/>
        <v>2015</v>
      </c>
      <c r="N32" s="49">
        <f t="shared" si="5"/>
        <v>5</v>
      </c>
      <c r="O32">
        <f t="shared" si="6"/>
        <v>1</v>
      </c>
    </row>
    <row r="33" spans="1:15" ht="14.4" thickTop="1" thickBot="1" x14ac:dyDescent="0.3">
      <c r="A33" s="41">
        <f>IF('2015 data'!$A33 = "Sales", '2015 data'!B33, "")</f>
        <v>1032</v>
      </c>
      <c r="B33" s="41">
        <f>IF($A33="", "", VLOOKUP($A33, '2015 data'!B:G, 3, FALSE))</f>
        <v>1841</v>
      </c>
      <c r="C33" s="41" t="str">
        <f>IF($A33="", "", VLOOKUP($A33, '2015 data'!B:G, 4, FALSE))</f>
        <v>Neighborhood Athletic Supply</v>
      </c>
      <c r="D33" s="42">
        <f>IF('2015 Consolidated'!$A33="", "", VLOOKUP('2015 Consolidated'!$A33, '2015 data'!B:G, 5, FALSE))</f>
        <v>42117</v>
      </c>
      <c r="E33" s="43">
        <f>IF($A33="", "", VLOOKUP($A33, '2015 data'!B:G, 6, FALSE))</f>
        <v>1300</v>
      </c>
      <c r="F33" s="43">
        <f>IF($A33="", "", IFERROR(VLOOKUP($A33, '2015 data'!C:G, 5, FALSE), 0))</f>
        <v>-1300</v>
      </c>
      <c r="G33" s="44">
        <f>IFERROR(VLOOKUP($A33, '2015 data'!C:G, 4, FALSE), "")</f>
        <v>42153</v>
      </c>
      <c r="H33" s="43">
        <f t="shared" si="0"/>
        <v>0</v>
      </c>
      <c r="I33" s="45" t="str">
        <f>IF($G33&lt;&gt;"","Received",IF($A33="","",Validation!$D$6-$D33))</f>
        <v>Received</v>
      </c>
      <c r="J33" s="49">
        <f t="shared" si="1"/>
        <v>0</v>
      </c>
      <c r="K33" s="49" t="str">
        <f t="shared" si="2"/>
        <v/>
      </c>
      <c r="L33" s="49">
        <f t="shared" si="3"/>
        <v>2015</v>
      </c>
      <c r="M33" s="49">
        <f t="shared" si="4"/>
        <v>2015</v>
      </c>
      <c r="N33" s="49">
        <f t="shared" si="5"/>
        <v>5</v>
      </c>
      <c r="O33">
        <f t="shared" si="6"/>
        <v>1</v>
      </c>
    </row>
    <row r="34" spans="1:15" ht="14.4" thickTop="1" thickBot="1" x14ac:dyDescent="0.3">
      <c r="A34" s="41">
        <f>IF('2015 data'!$A34 = "Sales", '2015 data'!B34, "")</f>
        <v>1033</v>
      </c>
      <c r="B34" s="41">
        <f>IF($A34="", "", VLOOKUP($A34, '2015 data'!B:G, 3, FALSE))</f>
        <v>1168</v>
      </c>
      <c r="C34" s="41" t="str">
        <f>IF($A34="", "", VLOOKUP($A34, '2015 data'!B:G, 4, FALSE))</f>
        <v>Bigmart</v>
      </c>
      <c r="D34" s="42">
        <f>IF('2015 Consolidated'!$A34="", "", VLOOKUP('2015 Consolidated'!$A34, '2015 data'!B:G, 5, FALSE))</f>
        <v>42117</v>
      </c>
      <c r="E34" s="43">
        <f>IF($A34="", "", VLOOKUP($A34, '2015 data'!B:G, 6, FALSE))</f>
        <v>835</v>
      </c>
      <c r="F34" s="43">
        <f>IF($A34="", "", IFERROR(VLOOKUP($A34, '2015 data'!C:G, 5, FALSE), 0))</f>
        <v>-835</v>
      </c>
      <c r="G34" s="44">
        <f>IFERROR(VLOOKUP($A34, '2015 data'!C:G, 4, FALSE), "")</f>
        <v>42159</v>
      </c>
      <c r="H34" s="43">
        <f t="shared" si="0"/>
        <v>0</v>
      </c>
      <c r="I34" s="45" t="str">
        <f>IF($G34&lt;&gt;"","Received",IF($A34="","",Validation!$D$6-$D34))</f>
        <v>Received</v>
      </c>
      <c r="J34" s="49">
        <f t="shared" si="1"/>
        <v>0</v>
      </c>
      <c r="K34" s="49" t="str">
        <f t="shared" si="2"/>
        <v/>
      </c>
      <c r="L34" s="49">
        <f t="shared" si="3"/>
        <v>2015</v>
      </c>
      <c r="M34" s="49">
        <f t="shared" si="4"/>
        <v>2015</v>
      </c>
      <c r="N34" s="49">
        <f t="shared" si="5"/>
        <v>6</v>
      </c>
      <c r="O34">
        <f t="shared" si="6"/>
        <v>1</v>
      </c>
    </row>
    <row r="35" spans="1:15" ht="14.4" thickTop="1" thickBot="1" x14ac:dyDescent="0.3">
      <c r="A35" s="41">
        <f>IF('2015 data'!$A35 = "Sales", '2015 data'!B35, "")</f>
        <v>1034</v>
      </c>
      <c r="B35" s="41">
        <f>IF($A35="", "", VLOOKUP($A35, '2015 data'!B:G, 3, FALSE))</f>
        <v>1837</v>
      </c>
      <c r="C35" s="41" t="str">
        <f>IF($A35="", "", VLOOKUP($A35, '2015 data'!B:G, 4, FALSE))</f>
        <v>Cool Threads</v>
      </c>
      <c r="D35" s="42">
        <f>IF('2015 Consolidated'!$A35="", "", VLOOKUP('2015 Consolidated'!$A35, '2015 data'!B:G, 5, FALSE))</f>
        <v>42117</v>
      </c>
      <c r="E35" s="43">
        <f>IF($A35="", "", VLOOKUP($A35, '2015 data'!B:G, 6, FALSE))</f>
        <v>7600</v>
      </c>
      <c r="F35" s="43">
        <f>IF($A35="", "", IFERROR(VLOOKUP($A35, '2015 data'!C:G, 5, FALSE), 0))</f>
        <v>-7600</v>
      </c>
      <c r="G35" s="44">
        <f>IFERROR(VLOOKUP($A35, '2015 data'!C:G, 4, FALSE), "")</f>
        <v>42203</v>
      </c>
      <c r="H35" s="43">
        <f t="shared" si="0"/>
        <v>0</v>
      </c>
      <c r="I35" s="45" t="str">
        <f>IF($G35&lt;&gt;"","Received",IF($A35="","",Validation!$D$6-$D35))</f>
        <v>Received</v>
      </c>
      <c r="J35" s="49">
        <f t="shared" si="1"/>
        <v>0</v>
      </c>
      <c r="K35" s="49" t="str">
        <f t="shared" si="2"/>
        <v/>
      </c>
      <c r="L35" s="49">
        <f t="shared" si="3"/>
        <v>2015</v>
      </c>
      <c r="M35" s="49">
        <f t="shared" si="4"/>
        <v>2015</v>
      </c>
      <c r="N35" s="49">
        <f t="shared" si="5"/>
        <v>7</v>
      </c>
      <c r="O35">
        <f t="shared" si="6"/>
        <v>1</v>
      </c>
    </row>
    <row r="36" spans="1:15" ht="14.4" thickTop="1" thickBot="1" x14ac:dyDescent="0.3">
      <c r="A36" s="41">
        <f>IF('2015 data'!$A36 = "Sales", '2015 data'!B36, "")</f>
        <v>1035</v>
      </c>
      <c r="B36" s="41">
        <f>IF($A36="", "", VLOOKUP($A36, '2015 data'!B:G, 3, FALSE))</f>
        <v>1841</v>
      </c>
      <c r="C36" s="41" t="str">
        <f>IF($A36="", "", VLOOKUP($A36, '2015 data'!B:G, 4, FALSE))</f>
        <v>Neighborhood Athletic Supply</v>
      </c>
      <c r="D36" s="42">
        <f>IF('2015 Consolidated'!$A36="", "", VLOOKUP('2015 Consolidated'!$A36, '2015 data'!B:G, 5, FALSE))</f>
        <v>42117</v>
      </c>
      <c r="E36" s="43">
        <f>IF($A36="", "", VLOOKUP($A36, '2015 data'!B:G, 6, FALSE))</f>
        <v>702</v>
      </c>
      <c r="F36" s="43">
        <f>IF($A36="", "", IFERROR(VLOOKUP($A36, '2015 data'!C:G, 5, FALSE), 0))</f>
        <v>-702</v>
      </c>
      <c r="G36" s="44">
        <f>IFERROR(VLOOKUP($A36, '2015 data'!C:G, 4, FALSE), "")</f>
        <v>42191</v>
      </c>
      <c r="H36" s="43">
        <f t="shared" si="0"/>
        <v>0</v>
      </c>
      <c r="I36" s="45" t="str">
        <f>IF($G36&lt;&gt;"","Received",IF($A36="","",Validation!$D$6-$D36))</f>
        <v>Received</v>
      </c>
      <c r="J36" s="49">
        <f t="shared" si="1"/>
        <v>0</v>
      </c>
      <c r="K36" s="49" t="str">
        <f t="shared" si="2"/>
        <v/>
      </c>
      <c r="L36" s="49">
        <f t="shared" si="3"/>
        <v>2015</v>
      </c>
      <c r="M36" s="49">
        <f t="shared" si="4"/>
        <v>2015</v>
      </c>
      <c r="N36" s="49">
        <f t="shared" si="5"/>
        <v>7</v>
      </c>
      <c r="O36">
        <f t="shared" si="6"/>
        <v>1</v>
      </c>
    </row>
    <row r="37" spans="1:15" ht="14.4" thickTop="1" thickBot="1" x14ac:dyDescent="0.3">
      <c r="A37" s="41">
        <f>IF('2015 data'!$A37 = "Sales", '2015 data'!B37, "")</f>
        <v>1036</v>
      </c>
      <c r="B37" s="41">
        <f>IF($A37="", "", VLOOKUP($A37, '2015 data'!B:G, 3, FALSE))</f>
        <v>1814</v>
      </c>
      <c r="C37" s="41" t="str">
        <f>IF($A37="", "", VLOOKUP($A37, '2015 data'!B:G, 4, FALSE))</f>
        <v>ValueChoice</v>
      </c>
      <c r="D37" s="42">
        <f>IF('2015 Consolidated'!$A37="", "", VLOOKUP('2015 Consolidated'!$A37, '2015 data'!B:G, 5, FALSE))</f>
        <v>42117</v>
      </c>
      <c r="E37" s="43">
        <f>IF($A37="", "", VLOOKUP($A37, '2015 data'!B:G, 6, FALSE))</f>
        <v>4380.5</v>
      </c>
      <c r="F37" s="43">
        <f>IF($A37="", "", IFERROR(VLOOKUP($A37, '2015 data'!C:G, 5, FALSE), 0))</f>
        <v>-4380.5</v>
      </c>
      <c r="G37" s="44">
        <f>IFERROR(VLOOKUP($A37, '2015 data'!C:G, 4, FALSE), "")</f>
        <v>42175</v>
      </c>
      <c r="H37" s="43">
        <f t="shared" si="0"/>
        <v>0</v>
      </c>
      <c r="I37" s="45" t="str">
        <f>IF($G37&lt;&gt;"","Received",IF($A37="","",Validation!$D$6-$D37))</f>
        <v>Received</v>
      </c>
      <c r="J37" s="49">
        <f t="shared" si="1"/>
        <v>0</v>
      </c>
      <c r="K37" s="49" t="str">
        <f t="shared" si="2"/>
        <v/>
      </c>
      <c r="L37" s="49">
        <f t="shared" si="3"/>
        <v>2015</v>
      </c>
      <c r="M37" s="49">
        <f t="shared" si="4"/>
        <v>2015</v>
      </c>
      <c r="N37" s="49">
        <f t="shared" si="5"/>
        <v>6</v>
      </c>
      <c r="O37">
        <f t="shared" si="6"/>
        <v>1</v>
      </c>
    </row>
    <row r="38" spans="1:15" ht="14.4" thickTop="1" thickBot="1" x14ac:dyDescent="0.3">
      <c r="A38" s="41">
        <f>IF('2015 data'!$A38 = "Sales", '2015 data'!B38, "")</f>
        <v>1037</v>
      </c>
      <c r="B38" s="41">
        <f>IF($A38="", "", VLOOKUP($A38, '2015 data'!B:G, 3, FALSE))</f>
        <v>1167</v>
      </c>
      <c r="C38" s="41" t="str">
        <f>IF($A38="", "", VLOOKUP($A38, '2015 data'!B:G, 4, FALSE))</f>
        <v>Goodway</v>
      </c>
      <c r="D38" s="42">
        <f>IF('2015 Consolidated'!$A38="", "", VLOOKUP('2015 Consolidated'!$A38, '2015 data'!B:G, 5, FALSE))</f>
        <v>42117</v>
      </c>
      <c r="E38" s="43">
        <f>IF($A38="", "", VLOOKUP($A38, '2015 data'!B:G, 6, FALSE))</f>
        <v>19312</v>
      </c>
      <c r="F38" s="43">
        <f>IF($A38="", "", IFERROR(VLOOKUP($A38, '2015 data'!C:G, 5, FALSE), 0))</f>
        <v>-19312</v>
      </c>
      <c r="G38" s="44">
        <f>IFERROR(VLOOKUP($A38, '2015 data'!C:G, 4, FALSE), "")</f>
        <v>42165</v>
      </c>
      <c r="H38" s="43">
        <f t="shared" si="0"/>
        <v>0</v>
      </c>
      <c r="I38" s="45" t="str">
        <f>IF($G38&lt;&gt;"","Received",IF($A38="","",Validation!$D$6-$D38))</f>
        <v>Received</v>
      </c>
      <c r="J38" s="49">
        <f t="shared" si="1"/>
        <v>0</v>
      </c>
      <c r="K38" s="49" t="str">
        <f t="shared" si="2"/>
        <v/>
      </c>
      <c r="L38" s="49">
        <f t="shared" si="3"/>
        <v>2015</v>
      </c>
      <c r="M38" s="49">
        <f t="shared" si="4"/>
        <v>2015</v>
      </c>
      <c r="N38" s="49">
        <f t="shared" si="5"/>
        <v>6</v>
      </c>
      <c r="O38">
        <f t="shared" si="6"/>
        <v>1</v>
      </c>
    </row>
    <row r="39" spans="1:15" ht="14.4" thickTop="1" thickBot="1" x14ac:dyDescent="0.3">
      <c r="A39" s="41">
        <f>IF('2015 data'!$A39 = "Sales", '2015 data'!B39, "")</f>
        <v>1038</v>
      </c>
      <c r="B39" s="41">
        <f>IF($A39="", "", VLOOKUP($A39, '2015 data'!B:G, 3, FALSE))</f>
        <v>1861</v>
      </c>
      <c r="C39" s="41" t="str">
        <f>IF($A39="", "", VLOOKUP($A39, '2015 data'!B:G, 4, FALSE))</f>
        <v>Family Fit</v>
      </c>
      <c r="D39" s="42">
        <f>IF('2015 Consolidated'!$A39="", "", VLOOKUP('2015 Consolidated'!$A39, '2015 data'!B:G, 5, FALSE))</f>
        <v>42118</v>
      </c>
      <c r="E39" s="43">
        <f>IF($A39="", "", VLOOKUP($A39, '2015 data'!B:G, 6, FALSE))</f>
        <v>8074.4</v>
      </c>
      <c r="F39" s="43">
        <f>IF($A39="", "", IFERROR(VLOOKUP($A39, '2015 data'!C:G, 5, FALSE), 0))</f>
        <v>-8074.4</v>
      </c>
      <c r="G39" s="44">
        <f>IFERROR(VLOOKUP($A39, '2015 data'!C:G, 4, FALSE), "")</f>
        <v>42188</v>
      </c>
      <c r="H39" s="43">
        <f t="shared" si="0"/>
        <v>0</v>
      </c>
      <c r="I39" s="45" t="str">
        <f>IF($G39&lt;&gt;"","Received",IF($A39="","",Validation!$D$6-$D39))</f>
        <v>Received</v>
      </c>
      <c r="J39" s="49">
        <f t="shared" si="1"/>
        <v>0</v>
      </c>
      <c r="K39" s="49" t="str">
        <f t="shared" si="2"/>
        <v/>
      </c>
      <c r="L39" s="49">
        <f t="shared" si="3"/>
        <v>2015</v>
      </c>
      <c r="M39" s="49">
        <f t="shared" si="4"/>
        <v>2015</v>
      </c>
      <c r="N39" s="49">
        <f t="shared" si="5"/>
        <v>7</v>
      </c>
      <c r="O39">
        <f t="shared" si="6"/>
        <v>1</v>
      </c>
    </row>
    <row r="40" spans="1:15" ht="14.4" thickTop="1" thickBot="1" x14ac:dyDescent="0.3">
      <c r="A40" s="41">
        <f>IF('2015 data'!$A40 = "Sales", '2015 data'!B40, "")</f>
        <v>1039</v>
      </c>
      <c r="B40" s="41">
        <f>IF($A40="", "", VLOOKUP($A40, '2015 data'!B:G, 3, FALSE))</f>
        <v>1837</v>
      </c>
      <c r="C40" s="41" t="str">
        <f>IF($A40="", "", VLOOKUP($A40, '2015 data'!B:G, 4, FALSE))</f>
        <v>Cool Threads</v>
      </c>
      <c r="D40" s="42">
        <f>IF('2015 Consolidated'!$A40="", "", VLOOKUP('2015 Consolidated'!$A40, '2015 data'!B:G, 5, FALSE))</f>
        <v>42118</v>
      </c>
      <c r="E40" s="43">
        <f>IF($A40="", "", VLOOKUP($A40, '2015 data'!B:G, 6, FALSE))</f>
        <v>14092.6</v>
      </c>
      <c r="F40" s="43">
        <f>IF($A40="", "", IFERROR(VLOOKUP($A40, '2015 data'!C:G, 5, FALSE), 0))</f>
        <v>-14092.6</v>
      </c>
      <c r="G40" s="44">
        <f>IFERROR(VLOOKUP($A40, '2015 data'!C:G, 4, FALSE), "")</f>
        <v>42180</v>
      </c>
      <c r="H40" s="43">
        <f t="shared" si="0"/>
        <v>0</v>
      </c>
      <c r="I40" s="45" t="str">
        <f>IF($G40&lt;&gt;"","Received",IF($A40="","",Validation!$D$6-$D40))</f>
        <v>Received</v>
      </c>
      <c r="J40" s="49">
        <f t="shared" si="1"/>
        <v>0</v>
      </c>
      <c r="K40" s="49" t="str">
        <f t="shared" si="2"/>
        <v/>
      </c>
      <c r="L40" s="49">
        <f t="shared" si="3"/>
        <v>2015</v>
      </c>
      <c r="M40" s="49">
        <f t="shared" si="4"/>
        <v>2015</v>
      </c>
      <c r="N40" s="49">
        <f t="shared" si="5"/>
        <v>6</v>
      </c>
      <c r="O40">
        <f t="shared" si="6"/>
        <v>1</v>
      </c>
    </row>
    <row r="41" spans="1:15" ht="14.4" thickTop="1" thickBot="1" x14ac:dyDescent="0.3">
      <c r="A41" s="41">
        <f>IF('2015 data'!$A41 = "Sales", '2015 data'!B41, "")</f>
        <v>1040</v>
      </c>
      <c r="B41" s="41">
        <f>IF($A41="", "", VLOOKUP($A41, '2015 data'!B:G, 3, FALSE))</f>
        <v>1842</v>
      </c>
      <c r="C41" s="41" t="str">
        <f>IF($A41="", "", VLOOKUP($A41, '2015 data'!B:G, 4, FALSE))</f>
        <v>Northern Lites</v>
      </c>
      <c r="D41" s="42">
        <f>IF('2015 Consolidated'!$A41="", "", VLOOKUP('2015 Consolidated'!$A41, '2015 data'!B:G, 5, FALSE))</f>
        <v>42121</v>
      </c>
      <c r="E41" s="43">
        <f>IF($A41="", "", VLOOKUP($A41, '2015 data'!B:G, 6, FALSE))</f>
        <v>9052</v>
      </c>
      <c r="F41" s="43">
        <f>IF($A41="", "", IFERROR(VLOOKUP($A41, '2015 data'!C:G, 5, FALSE), 0))</f>
        <v>-9052</v>
      </c>
      <c r="G41" s="44">
        <f>IFERROR(VLOOKUP($A41, '2015 data'!C:G, 4, FALSE), "")</f>
        <v>42178</v>
      </c>
      <c r="H41" s="43">
        <f t="shared" si="0"/>
        <v>0</v>
      </c>
      <c r="I41" s="45" t="str">
        <f>IF($G41&lt;&gt;"","Received",IF($A41="","",Validation!$D$6-$D41))</f>
        <v>Received</v>
      </c>
      <c r="J41" s="49">
        <f t="shared" si="1"/>
        <v>0</v>
      </c>
      <c r="K41" s="49" t="str">
        <f t="shared" si="2"/>
        <v/>
      </c>
      <c r="L41" s="49">
        <f t="shared" si="3"/>
        <v>2015</v>
      </c>
      <c r="M41" s="49">
        <f t="shared" si="4"/>
        <v>2015</v>
      </c>
      <c r="N41" s="49">
        <f t="shared" si="5"/>
        <v>6</v>
      </c>
      <c r="O41">
        <f t="shared" si="6"/>
        <v>1</v>
      </c>
    </row>
    <row r="42" spans="1:15" ht="14.4" thickTop="1" thickBot="1" x14ac:dyDescent="0.3">
      <c r="A42" s="41">
        <f>IF('2015 data'!$A42 = "Sales", '2015 data'!B42, "")</f>
        <v>1041</v>
      </c>
      <c r="B42" s="41">
        <f>IF($A42="", "", VLOOKUP($A42, '2015 data'!B:G, 3, FALSE))</f>
        <v>1843</v>
      </c>
      <c r="C42" s="41" t="str">
        <f>IF($A42="", "", VLOOKUP($A42, '2015 data'!B:G, 4, FALSE))</f>
        <v>Southeast Regional</v>
      </c>
      <c r="D42" s="42">
        <f>IF('2015 Consolidated'!$A42="", "", VLOOKUP('2015 Consolidated'!$A42, '2015 data'!B:G, 5, FALSE))</f>
        <v>42121</v>
      </c>
      <c r="E42" s="43">
        <f>IF($A42="", "", VLOOKUP($A42, '2015 data'!B:G, 6, FALSE))</f>
        <v>11119.1</v>
      </c>
      <c r="F42" s="43">
        <f>IF($A42="", "", IFERROR(VLOOKUP($A42, '2015 data'!C:G, 5, FALSE), 0))</f>
        <v>-11119.1</v>
      </c>
      <c r="G42" s="44">
        <f>IFERROR(VLOOKUP($A42, '2015 data'!C:G, 4, FALSE), "")</f>
        <v>42181</v>
      </c>
      <c r="H42" s="43">
        <f t="shared" si="0"/>
        <v>0</v>
      </c>
      <c r="I42" s="45" t="str">
        <f>IF($G42&lt;&gt;"","Received",IF($A42="","",Validation!$D$6-$D42))</f>
        <v>Received</v>
      </c>
      <c r="J42" s="49">
        <f t="shared" si="1"/>
        <v>0</v>
      </c>
      <c r="K42" s="49" t="str">
        <f t="shared" si="2"/>
        <v/>
      </c>
      <c r="L42" s="49">
        <f t="shared" si="3"/>
        <v>2015</v>
      </c>
      <c r="M42" s="49">
        <f t="shared" si="4"/>
        <v>2015</v>
      </c>
      <c r="N42" s="49">
        <f t="shared" si="5"/>
        <v>6</v>
      </c>
      <c r="O42">
        <f t="shared" si="6"/>
        <v>1</v>
      </c>
    </row>
    <row r="43" spans="1:15" ht="14.4" thickTop="1" thickBot="1" x14ac:dyDescent="0.3">
      <c r="A43" s="41">
        <f>IF('2015 data'!$A43 = "Sales", '2015 data'!B43, "")</f>
        <v>1042</v>
      </c>
      <c r="B43" s="41">
        <f>IF($A43="", "", VLOOKUP($A43, '2015 data'!B:G, 3, FALSE))</f>
        <v>1168</v>
      </c>
      <c r="C43" s="41" t="str">
        <f>IF($A43="", "", VLOOKUP($A43, '2015 data'!B:G, 4, FALSE))</f>
        <v>Bigmart</v>
      </c>
      <c r="D43" s="42">
        <f>IF('2015 Consolidated'!$A43="", "", VLOOKUP('2015 Consolidated'!$A43, '2015 data'!B:G, 5, FALSE))</f>
        <v>42125</v>
      </c>
      <c r="E43" s="43">
        <f>IF($A43="", "", VLOOKUP($A43, '2015 data'!B:G, 6, FALSE))</f>
        <v>663.6</v>
      </c>
      <c r="F43" s="43">
        <f>IF($A43="", "", IFERROR(VLOOKUP($A43, '2015 data'!C:G, 5, FALSE), 0))</f>
        <v>-663.6</v>
      </c>
      <c r="G43" s="44">
        <f>IFERROR(VLOOKUP($A43, '2015 data'!C:G, 4, FALSE), "")</f>
        <v>42160</v>
      </c>
      <c r="H43" s="43">
        <f t="shared" si="0"/>
        <v>0</v>
      </c>
      <c r="I43" s="45" t="str">
        <f>IF($G43&lt;&gt;"","Received",IF($A43="","",Validation!$D$6-$D43))</f>
        <v>Received</v>
      </c>
      <c r="J43" s="49">
        <f t="shared" si="1"/>
        <v>0</v>
      </c>
      <c r="K43" s="49" t="str">
        <f t="shared" si="2"/>
        <v/>
      </c>
      <c r="L43" s="49">
        <f t="shared" si="3"/>
        <v>2015</v>
      </c>
      <c r="M43" s="49">
        <f t="shared" si="4"/>
        <v>2015</v>
      </c>
      <c r="N43" s="49">
        <f t="shared" si="5"/>
        <v>6</v>
      </c>
      <c r="O43">
        <f t="shared" si="6"/>
        <v>1</v>
      </c>
    </row>
    <row r="44" spans="1:15" ht="14.4" thickTop="1" thickBot="1" x14ac:dyDescent="0.3">
      <c r="A44" s="41">
        <f>IF('2015 data'!$A44 = "Sales", '2015 data'!B44, "")</f>
        <v>1043</v>
      </c>
      <c r="B44" s="41">
        <f>IF($A44="", "", VLOOKUP($A44, '2015 data'!B:G, 3, FALSE))</f>
        <v>1814</v>
      </c>
      <c r="C44" s="41" t="str">
        <f>IF($A44="", "", VLOOKUP($A44, '2015 data'!B:G, 4, FALSE))</f>
        <v>ValueChoice</v>
      </c>
      <c r="D44" s="42">
        <f>IF('2015 Consolidated'!$A44="", "", VLOOKUP('2015 Consolidated'!$A44, '2015 data'!B:G, 5, FALSE))</f>
        <v>42125</v>
      </c>
      <c r="E44" s="43">
        <f>IF($A44="", "", VLOOKUP($A44, '2015 data'!B:G, 6, FALSE))</f>
        <v>8641.08</v>
      </c>
      <c r="F44" s="43">
        <f>IF($A44="", "", IFERROR(VLOOKUP($A44, '2015 data'!C:G, 5, FALSE), 0))</f>
        <v>-8641.08</v>
      </c>
      <c r="G44" s="44">
        <f>IFERROR(VLOOKUP($A44, '2015 data'!C:G, 4, FALSE), "")</f>
        <v>42155</v>
      </c>
      <c r="H44" s="43">
        <f t="shared" si="0"/>
        <v>0</v>
      </c>
      <c r="I44" s="45" t="str">
        <f>IF($G44&lt;&gt;"","Received",IF($A44="","",Validation!$D$6-$D44))</f>
        <v>Received</v>
      </c>
      <c r="J44" s="49">
        <f t="shared" si="1"/>
        <v>0</v>
      </c>
      <c r="K44" s="49" t="str">
        <f t="shared" si="2"/>
        <v/>
      </c>
      <c r="L44" s="49">
        <f t="shared" si="3"/>
        <v>2015</v>
      </c>
      <c r="M44" s="49">
        <f t="shared" si="4"/>
        <v>2015</v>
      </c>
      <c r="N44" s="49">
        <f t="shared" si="5"/>
        <v>5</v>
      </c>
      <c r="O44">
        <f t="shared" si="6"/>
        <v>1</v>
      </c>
    </row>
    <row r="45" spans="1:15" ht="14.4" thickTop="1" thickBot="1" x14ac:dyDescent="0.3">
      <c r="A45" s="41">
        <f>IF('2015 data'!$A45 = "Sales", '2015 data'!B45, "")</f>
        <v>1044</v>
      </c>
      <c r="B45" s="41">
        <f>IF($A45="", "", VLOOKUP($A45, '2015 data'!B:G, 3, FALSE))</f>
        <v>1837</v>
      </c>
      <c r="C45" s="41" t="str">
        <f>IF($A45="", "", VLOOKUP($A45, '2015 data'!B:G, 4, FALSE))</f>
        <v>Cool Threads</v>
      </c>
      <c r="D45" s="42">
        <f>IF('2015 Consolidated'!$A45="", "", VLOOKUP('2015 Consolidated'!$A45, '2015 data'!B:G, 5, FALSE))</f>
        <v>42125</v>
      </c>
      <c r="E45" s="43">
        <f>IF($A45="", "", VLOOKUP($A45, '2015 data'!B:G, 6, FALSE))</f>
        <v>11424.67</v>
      </c>
      <c r="F45" s="43">
        <f>IF($A45="", "", IFERROR(VLOOKUP($A45, '2015 data'!C:G, 5, FALSE), 0))</f>
        <v>-11424.67</v>
      </c>
      <c r="G45" s="44">
        <f>IFERROR(VLOOKUP($A45, '2015 data'!C:G, 4, FALSE), "")</f>
        <v>42160</v>
      </c>
      <c r="H45" s="43">
        <f t="shared" si="0"/>
        <v>0</v>
      </c>
      <c r="I45" s="45" t="str">
        <f>IF($G45&lt;&gt;"","Received",IF($A45="","",Validation!$D$6-$D45))</f>
        <v>Received</v>
      </c>
      <c r="J45" s="49">
        <f t="shared" si="1"/>
        <v>0</v>
      </c>
      <c r="K45" s="49" t="str">
        <f t="shared" si="2"/>
        <v/>
      </c>
      <c r="L45" s="49">
        <f t="shared" si="3"/>
        <v>2015</v>
      </c>
      <c r="M45" s="49">
        <f t="shared" si="4"/>
        <v>2015</v>
      </c>
      <c r="N45" s="49">
        <f t="shared" si="5"/>
        <v>6</v>
      </c>
      <c r="O45">
        <f t="shared" si="6"/>
        <v>1</v>
      </c>
    </row>
    <row r="46" spans="1:15" ht="14.4" thickTop="1" thickBot="1" x14ac:dyDescent="0.3">
      <c r="A46" s="41">
        <f>IF('2015 data'!$A46 = "Sales", '2015 data'!B46, "")</f>
        <v>1045</v>
      </c>
      <c r="B46" s="41">
        <f>IF($A46="", "", VLOOKUP($A46, '2015 data'!B:G, 3, FALSE))</f>
        <v>1168</v>
      </c>
      <c r="C46" s="41" t="str">
        <f>IF($A46="", "", VLOOKUP($A46, '2015 data'!B:G, 4, FALSE))</f>
        <v>Bigmart</v>
      </c>
      <c r="D46" s="42">
        <f>IF('2015 Consolidated'!$A46="", "", VLOOKUP('2015 Consolidated'!$A46, '2015 data'!B:G, 5, FALSE))</f>
        <v>42128</v>
      </c>
      <c r="E46" s="43">
        <f>IF($A46="", "", VLOOKUP($A46, '2015 data'!B:G, 6, FALSE))</f>
        <v>520.79999999999995</v>
      </c>
      <c r="F46" s="43">
        <f>IF($A46="", "", IFERROR(VLOOKUP($A46, '2015 data'!C:G, 5, FALSE), 0))</f>
        <v>-520.79999999999995</v>
      </c>
      <c r="G46" s="44">
        <f>IFERROR(VLOOKUP($A46, '2015 data'!C:G, 4, FALSE), "")</f>
        <v>42174</v>
      </c>
      <c r="H46" s="43">
        <f t="shared" si="0"/>
        <v>0</v>
      </c>
      <c r="I46" s="45" t="str">
        <f>IF($G46&lt;&gt;"","Received",IF($A46="","",Validation!$D$6-$D46))</f>
        <v>Received</v>
      </c>
      <c r="J46" s="49">
        <f t="shared" si="1"/>
        <v>0</v>
      </c>
      <c r="K46" s="49" t="str">
        <f t="shared" si="2"/>
        <v/>
      </c>
      <c r="L46" s="49">
        <f t="shared" si="3"/>
        <v>2015</v>
      </c>
      <c r="M46" s="49">
        <f t="shared" si="4"/>
        <v>2015</v>
      </c>
      <c r="N46" s="49">
        <f t="shared" si="5"/>
        <v>6</v>
      </c>
      <c r="O46">
        <f t="shared" si="6"/>
        <v>1</v>
      </c>
    </row>
    <row r="47" spans="1:15" ht="14.4" thickTop="1" thickBot="1" x14ac:dyDescent="0.3">
      <c r="A47" s="41">
        <f>IF('2015 data'!$A47 = "Sales", '2015 data'!B47, "")</f>
        <v>1046</v>
      </c>
      <c r="B47" s="41">
        <f>IF($A47="", "", VLOOKUP($A47, '2015 data'!B:G, 3, FALSE))</f>
        <v>1862</v>
      </c>
      <c r="C47" s="41" t="str">
        <f>IF($A47="", "", VLOOKUP($A47, '2015 data'!B:G, 4, FALSE))</f>
        <v>Corner Runner</v>
      </c>
      <c r="D47" s="42">
        <f>IF('2015 Consolidated'!$A47="", "", VLOOKUP('2015 Consolidated'!$A47, '2015 data'!B:G, 5, FALSE))</f>
        <v>42128</v>
      </c>
      <c r="E47" s="43">
        <f>IF($A47="", "", VLOOKUP($A47, '2015 data'!B:G, 6, FALSE))</f>
        <v>7851.48</v>
      </c>
      <c r="F47" s="43">
        <f>IF($A47="", "", IFERROR(VLOOKUP($A47, '2015 data'!C:G, 5, FALSE), 0))</f>
        <v>-7851.48</v>
      </c>
      <c r="G47" s="44">
        <f>IFERROR(VLOOKUP($A47, '2015 data'!C:G, 4, FALSE), "")</f>
        <v>42181</v>
      </c>
      <c r="H47" s="43">
        <f t="shared" si="0"/>
        <v>0</v>
      </c>
      <c r="I47" s="45" t="str">
        <f>IF($G47&lt;&gt;"","Received",IF($A47="","",Validation!$D$6-$D47))</f>
        <v>Received</v>
      </c>
      <c r="J47" s="49">
        <f t="shared" si="1"/>
        <v>0</v>
      </c>
      <c r="K47" s="49" t="str">
        <f t="shared" si="2"/>
        <v/>
      </c>
      <c r="L47" s="49">
        <f t="shared" si="3"/>
        <v>2015</v>
      </c>
      <c r="M47" s="49">
        <f t="shared" si="4"/>
        <v>2015</v>
      </c>
      <c r="N47" s="49">
        <f t="shared" si="5"/>
        <v>6</v>
      </c>
      <c r="O47">
        <f t="shared" si="6"/>
        <v>1</v>
      </c>
    </row>
    <row r="48" spans="1:15" ht="14.4" thickTop="1" thickBot="1" x14ac:dyDescent="0.3">
      <c r="A48" s="41">
        <f>IF('2015 data'!$A48 = "Sales", '2015 data'!B48, "")</f>
        <v>1047</v>
      </c>
      <c r="B48" s="41">
        <f>IF($A48="", "", VLOOKUP($A48, '2015 data'!B:G, 3, FALSE))</f>
        <v>1863</v>
      </c>
      <c r="C48" s="41" t="str">
        <f>IF($A48="", "", VLOOKUP($A48, '2015 data'!B:G, 4, FALSE))</f>
        <v>Fit N Fun</v>
      </c>
      <c r="D48" s="42">
        <f>IF('2015 Consolidated'!$A48="", "", VLOOKUP('2015 Consolidated'!$A48, '2015 data'!B:G, 5, FALSE))</f>
        <v>42128</v>
      </c>
      <c r="E48" s="43">
        <f>IF($A48="", "", VLOOKUP($A48, '2015 data'!B:G, 6, FALSE))</f>
        <v>6159.72</v>
      </c>
      <c r="F48" s="43">
        <f>IF($A48="", "", IFERROR(VLOOKUP($A48, '2015 data'!C:G, 5, FALSE), 0))</f>
        <v>-6159.72</v>
      </c>
      <c r="G48" s="44">
        <f>IFERROR(VLOOKUP($A48, '2015 data'!C:G, 4, FALSE), "")</f>
        <v>42179</v>
      </c>
      <c r="H48" s="43">
        <f t="shared" si="0"/>
        <v>0</v>
      </c>
      <c r="I48" s="45" t="str">
        <f>IF($G48&lt;&gt;"","Received",IF($A48="","",Validation!$D$6-$D48))</f>
        <v>Received</v>
      </c>
      <c r="J48" s="49">
        <f t="shared" si="1"/>
        <v>0</v>
      </c>
      <c r="K48" s="49" t="str">
        <f t="shared" si="2"/>
        <v/>
      </c>
      <c r="L48" s="49">
        <f t="shared" si="3"/>
        <v>2015</v>
      </c>
      <c r="M48" s="49">
        <f t="shared" si="4"/>
        <v>2015</v>
      </c>
      <c r="N48" s="49">
        <f t="shared" si="5"/>
        <v>6</v>
      </c>
      <c r="O48">
        <f t="shared" si="6"/>
        <v>1</v>
      </c>
    </row>
    <row r="49" spans="1:15" ht="14.4" thickTop="1" thickBot="1" x14ac:dyDescent="0.3">
      <c r="A49" s="41">
        <f>IF('2015 data'!$A49 = "Sales", '2015 data'!B49, "")</f>
        <v>1048</v>
      </c>
      <c r="B49" s="41">
        <f>IF($A49="", "", VLOOKUP($A49, '2015 data'!B:G, 3, FALSE))</f>
        <v>1842</v>
      </c>
      <c r="C49" s="41" t="str">
        <f>IF($A49="", "", VLOOKUP($A49, '2015 data'!B:G, 4, FALSE))</f>
        <v>Northern Lites</v>
      </c>
      <c r="D49" s="42">
        <f>IF('2015 Consolidated'!$A49="", "", VLOOKUP('2015 Consolidated'!$A49, '2015 data'!B:G, 5, FALSE))</f>
        <v>42135</v>
      </c>
      <c r="E49" s="43">
        <f>IF($A49="", "", VLOOKUP($A49, '2015 data'!B:G, 6, FALSE))</f>
        <v>7603.68</v>
      </c>
      <c r="F49" s="43">
        <f>IF($A49="", "", IFERROR(VLOOKUP($A49, '2015 data'!C:G, 5, FALSE), 0))</f>
        <v>-7603.68</v>
      </c>
      <c r="G49" s="44">
        <f>IFERROR(VLOOKUP($A49, '2015 data'!C:G, 4, FALSE), "")</f>
        <v>42177</v>
      </c>
      <c r="H49" s="43">
        <f t="shared" si="0"/>
        <v>0</v>
      </c>
      <c r="I49" s="45" t="str">
        <f>IF($G49&lt;&gt;"","Received",IF($A49="","",Validation!$D$6-$D49))</f>
        <v>Received</v>
      </c>
      <c r="J49" s="49">
        <f t="shared" si="1"/>
        <v>0</v>
      </c>
      <c r="K49" s="49" t="str">
        <f t="shared" si="2"/>
        <v/>
      </c>
      <c r="L49" s="49">
        <f t="shared" si="3"/>
        <v>2015</v>
      </c>
      <c r="M49" s="49">
        <f t="shared" si="4"/>
        <v>2015</v>
      </c>
      <c r="N49" s="49">
        <f t="shared" si="5"/>
        <v>6</v>
      </c>
      <c r="O49">
        <f t="shared" si="6"/>
        <v>1</v>
      </c>
    </row>
    <row r="50" spans="1:15" ht="14.4" thickTop="1" thickBot="1" x14ac:dyDescent="0.3">
      <c r="A50" s="41">
        <f>IF('2015 data'!$A50 = "Sales", '2015 data'!B50, "")</f>
        <v>1049</v>
      </c>
      <c r="B50" s="41">
        <f>IF($A50="", "", VLOOKUP($A50, '2015 data'!B:G, 3, FALSE))</f>
        <v>1843</v>
      </c>
      <c r="C50" s="41" t="str">
        <f>IF($A50="", "", VLOOKUP($A50, '2015 data'!B:G, 4, FALSE))</f>
        <v>Southeast Regional</v>
      </c>
      <c r="D50" s="42">
        <f>IF('2015 Consolidated'!$A50="", "", VLOOKUP('2015 Consolidated'!$A50, '2015 data'!B:G, 5, FALSE))</f>
        <v>42135</v>
      </c>
      <c r="E50" s="43">
        <f>IF($A50="", "", VLOOKUP($A50, '2015 data'!B:G, 6, FALSE))</f>
        <v>9340.0400000000009</v>
      </c>
      <c r="F50" s="43">
        <f>IF($A50="", "", IFERROR(VLOOKUP($A50, '2015 data'!C:G, 5, FALSE), 0))</f>
        <v>-9340.0400000000009</v>
      </c>
      <c r="G50" s="44">
        <f>IFERROR(VLOOKUP($A50, '2015 data'!C:G, 4, FALSE), "")</f>
        <v>42187</v>
      </c>
      <c r="H50" s="43">
        <f t="shared" si="0"/>
        <v>0</v>
      </c>
      <c r="I50" s="45" t="str">
        <f>IF($G50&lt;&gt;"","Received",IF($A50="","",Validation!$D$6-$D50))</f>
        <v>Received</v>
      </c>
      <c r="J50" s="49">
        <f t="shared" si="1"/>
        <v>0</v>
      </c>
      <c r="K50" s="49" t="str">
        <f t="shared" si="2"/>
        <v/>
      </c>
      <c r="L50" s="49">
        <f t="shared" si="3"/>
        <v>2015</v>
      </c>
      <c r="M50" s="49">
        <f t="shared" si="4"/>
        <v>2015</v>
      </c>
      <c r="N50" s="49">
        <f t="shared" si="5"/>
        <v>7</v>
      </c>
      <c r="O50">
        <f t="shared" si="6"/>
        <v>1</v>
      </c>
    </row>
    <row r="51" spans="1:15" ht="14.4" thickTop="1" thickBot="1" x14ac:dyDescent="0.3">
      <c r="A51" s="41">
        <f>IF('2015 data'!$A51 = "Sales", '2015 data'!B51, "")</f>
        <v>1050</v>
      </c>
      <c r="B51" s="41">
        <f>IF($A51="", "", VLOOKUP($A51, '2015 data'!B:G, 3, FALSE))</f>
        <v>1861</v>
      </c>
      <c r="C51" s="41" t="str">
        <f>IF($A51="", "", VLOOKUP($A51, '2015 data'!B:G, 4, FALSE))</f>
        <v>Family Fit</v>
      </c>
      <c r="D51" s="42">
        <f>IF('2015 Consolidated'!$A51="", "", VLOOKUP('2015 Consolidated'!$A51, '2015 data'!B:G, 5, FALSE))</f>
        <v>42135</v>
      </c>
      <c r="E51" s="43">
        <f>IF($A51="", "", VLOOKUP($A51, '2015 data'!B:G, 6, FALSE))</f>
        <v>6880.02</v>
      </c>
      <c r="F51" s="43">
        <f>IF($A51="", "", IFERROR(VLOOKUP($A51, '2015 data'!C:G, 5, FALSE), 0))</f>
        <v>-6880.02</v>
      </c>
      <c r="G51" s="44">
        <f>IFERROR(VLOOKUP($A51, '2015 data'!C:G, 4, FALSE), "")</f>
        <v>42195</v>
      </c>
      <c r="H51" s="43">
        <f t="shared" si="0"/>
        <v>0</v>
      </c>
      <c r="I51" s="45" t="str">
        <f>IF($G51&lt;&gt;"","Received",IF($A51="","",Validation!$D$6-$D51))</f>
        <v>Received</v>
      </c>
      <c r="J51" s="49">
        <f t="shared" si="1"/>
        <v>0</v>
      </c>
      <c r="K51" s="49" t="str">
        <f t="shared" si="2"/>
        <v/>
      </c>
      <c r="L51" s="49">
        <f t="shared" si="3"/>
        <v>2015</v>
      </c>
      <c r="M51" s="49">
        <f t="shared" si="4"/>
        <v>2015</v>
      </c>
      <c r="N51" s="49">
        <f t="shared" si="5"/>
        <v>7</v>
      </c>
      <c r="O51">
        <f t="shared" si="6"/>
        <v>1</v>
      </c>
    </row>
    <row r="52" spans="1:15" ht="14.4" thickTop="1" thickBot="1" x14ac:dyDescent="0.3">
      <c r="A52" s="41">
        <f>IF('2015 data'!$A52 = "Sales", '2015 data'!B52, "")</f>
        <v>1051</v>
      </c>
      <c r="B52" s="41">
        <f>IF($A52="", "", VLOOKUP($A52, '2015 data'!B:G, 3, FALSE))</f>
        <v>1839</v>
      </c>
      <c r="C52" s="41" t="str">
        <f>IF($A52="", "", VLOOKUP($A52, '2015 data'!B:G, 4, FALSE))</f>
        <v>Southern Runners</v>
      </c>
      <c r="D52" s="42">
        <f>IF('2015 Consolidated'!$A52="", "", VLOOKUP('2015 Consolidated'!$A52, '2015 data'!B:G, 5, FALSE))</f>
        <v>42139</v>
      </c>
      <c r="E52" s="43">
        <f>IF($A52="", "", VLOOKUP($A52, '2015 data'!B:G, 6, FALSE))</f>
        <v>20832</v>
      </c>
      <c r="F52" s="43">
        <f>IF($A52="", "", IFERROR(VLOOKUP($A52, '2015 data'!C:G, 5, FALSE), 0))</f>
        <v>-20832</v>
      </c>
      <c r="G52" s="44">
        <f>IFERROR(VLOOKUP($A52, '2015 data'!C:G, 4, FALSE), "")</f>
        <v>42192</v>
      </c>
      <c r="H52" s="43">
        <f t="shared" si="0"/>
        <v>0</v>
      </c>
      <c r="I52" s="45" t="str">
        <f>IF($G52&lt;&gt;"","Received",IF($A52="","",Validation!$D$6-$D52))</f>
        <v>Received</v>
      </c>
      <c r="J52" s="49">
        <f t="shared" si="1"/>
        <v>0</v>
      </c>
      <c r="K52" s="49" t="str">
        <f t="shared" si="2"/>
        <v/>
      </c>
      <c r="L52" s="49">
        <f t="shared" si="3"/>
        <v>2015</v>
      </c>
      <c r="M52" s="49">
        <f t="shared" si="4"/>
        <v>2015</v>
      </c>
      <c r="N52" s="49">
        <f t="shared" si="5"/>
        <v>7</v>
      </c>
      <c r="O52">
        <f t="shared" si="6"/>
        <v>1</v>
      </c>
    </row>
    <row r="53" spans="1:15" ht="14.4" thickTop="1" thickBot="1" x14ac:dyDescent="0.3">
      <c r="A53" s="41">
        <f>IF('2015 data'!$A53 = "Sales", '2015 data'!B53, "")</f>
        <v>1052</v>
      </c>
      <c r="B53" s="41">
        <f>IF($A53="", "", VLOOKUP($A53, '2015 data'!B:G, 3, FALSE))</f>
        <v>1840</v>
      </c>
      <c r="C53" s="41" t="str">
        <f>IF($A53="", "", VLOOKUP($A53, '2015 data'!B:G, 4, FALSE))</f>
        <v>Super Runners Mark</v>
      </c>
      <c r="D53" s="42">
        <f>IF('2015 Consolidated'!$A53="", "", VLOOKUP('2015 Consolidated'!$A53, '2015 data'!B:G, 5, FALSE))</f>
        <v>42139</v>
      </c>
      <c r="E53" s="43">
        <f>IF($A53="", "", VLOOKUP($A53, '2015 data'!B:G, 6, FALSE))</f>
        <v>18528.38</v>
      </c>
      <c r="F53" s="43">
        <f>IF($A53="", "", IFERROR(VLOOKUP($A53, '2015 data'!C:G, 5, FALSE), 0))</f>
        <v>-18528.38</v>
      </c>
      <c r="G53" s="44">
        <f>IFERROR(VLOOKUP($A53, '2015 data'!C:G, 4, FALSE), "")</f>
        <v>42214</v>
      </c>
      <c r="H53" s="43">
        <f t="shared" si="0"/>
        <v>0</v>
      </c>
      <c r="I53" s="45" t="str">
        <f>IF($G53&lt;&gt;"","Received",IF($A53="","",Validation!$D$6-$D53))</f>
        <v>Received</v>
      </c>
      <c r="J53" s="49">
        <f t="shared" si="1"/>
        <v>0</v>
      </c>
      <c r="K53" s="49" t="str">
        <f t="shared" si="2"/>
        <v/>
      </c>
      <c r="L53" s="49">
        <f t="shared" si="3"/>
        <v>2015</v>
      </c>
      <c r="M53" s="49">
        <f t="shared" si="4"/>
        <v>2015</v>
      </c>
      <c r="N53" s="49">
        <f t="shared" si="5"/>
        <v>7</v>
      </c>
      <c r="O53">
        <f t="shared" si="6"/>
        <v>1</v>
      </c>
    </row>
    <row r="54" spans="1:15" ht="14.4" thickTop="1" thickBot="1" x14ac:dyDescent="0.3">
      <c r="A54" s="41">
        <f>IF('2015 data'!$A54 = "Sales", '2015 data'!B54, "")</f>
        <v>1053</v>
      </c>
      <c r="B54" s="41">
        <f>IF($A54="", "", VLOOKUP($A54, '2015 data'!B:G, 3, FALSE))</f>
        <v>1841</v>
      </c>
      <c r="C54" s="41" t="str">
        <f>IF($A54="", "", VLOOKUP($A54, '2015 data'!B:G, 4, FALSE))</f>
        <v>Neighborhood Athletic Supply</v>
      </c>
      <c r="D54" s="42">
        <f>IF('2015 Consolidated'!$A54="", "", VLOOKUP('2015 Consolidated'!$A54, '2015 data'!B:G, 5, FALSE))</f>
        <v>42139</v>
      </c>
      <c r="E54" s="43">
        <f>IF($A54="", "", VLOOKUP($A54, '2015 data'!B:G, 6, FALSE))</f>
        <v>3015.6</v>
      </c>
      <c r="F54" s="43">
        <f>IF($A54="", "", IFERROR(VLOOKUP($A54, '2015 data'!C:G, 5, FALSE), 0))</f>
        <v>-3015.6</v>
      </c>
      <c r="G54" s="44">
        <f>IFERROR(VLOOKUP($A54, '2015 data'!C:G, 4, FALSE), "")</f>
        <v>42206</v>
      </c>
      <c r="H54" s="43">
        <f t="shared" si="0"/>
        <v>0</v>
      </c>
      <c r="I54" s="45" t="str">
        <f>IF($G54&lt;&gt;"","Received",IF($A54="","",Validation!$D$6-$D54))</f>
        <v>Received</v>
      </c>
      <c r="J54" s="49">
        <f t="shared" si="1"/>
        <v>0</v>
      </c>
      <c r="K54" s="49" t="str">
        <f t="shared" si="2"/>
        <v/>
      </c>
      <c r="L54" s="49">
        <f t="shared" si="3"/>
        <v>2015</v>
      </c>
      <c r="M54" s="49">
        <f t="shared" si="4"/>
        <v>2015</v>
      </c>
      <c r="N54" s="49">
        <f t="shared" si="5"/>
        <v>7</v>
      </c>
      <c r="O54">
        <f t="shared" si="6"/>
        <v>1</v>
      </c>
    </row>
    <row r="55" spans="1:15" ht="14.4" thickTop="1" thickBot="1" x14ac:dyDescent="0.3">
      <c r="A55" s="41">
        <f>IF('2015 data'!$A55 = "Sales", '2015 data'!B55, "")</f>
        <v>1054</v>
      </c>
      <c r="B55" s="41">
        <f>IF($A55="", "", VLOOKUP($A55, '2015 data'!B:G, 3, FALSE))</f>
        <v>1861</v>
      </c>
      <c r="C55" s="41" t="str">
        <f>IF($A55="", "", VLOOKUP($A55, '2015 data'!B:G, 4, FALSE))</f>
        <v>Family Fit</v>
      </c>
      <c r="D55" s="42">
        <f>IF('2015 Consolidated'!$A55="", "", VLOOKUP('2015 Consolidated'!$A55, '2015 data'!B:G, 5, FALSE))</f>
        <v>42142</v>
      </c>
      <c r="E55" s="43">
        <f>IF($A55="", "", VLOOKUP($A55, '2015 data'!B:G, 6, FALSE))</f>
        <v>6555.7</v>
      </c>
      <c r="F55" s="43">
        <f>IF($A55="", "", IFERROR(VLOOKUP($A55, '2015 data'!C:G, 5, FALSE), 0))</f>
        <v>-6555.7</v>
      </c>
      <c r="G55" s="44">
        <f>IFERROR(VLOOKUP($A55, '2015 data'!C:G, 4, FALSE), "")</f>
        <v>42205</v>
      </c>
      <c r="H55" s="43">
        <f t="shared" si="0"/>
        <v>0</v>
      </c>
      <c r="I55" s="45" t="str">
        <f>IF($G55&lt;&gt;"","Received",IF($A55="","",Validation!$D$6-$D55))</f>
        <v>Received</v>
      </c>
      <c r="J55" s="49">
        <f t="shared" si="1"/>
        <v>0</v>
      </c>
      <c r="K55" s="49" t="str">
        <f t="shared" si="2"/>
        <v/>
      </c>
      <c r="L55" s="49">
        <f t="shared" si="3"/>
        <v>2015</v>
      </c>
      <c r="M55" s="49">
        <f t="shared" si="4"/>
        <v>2015</v>
      </c>
      <c r="N55" s="49">
        <f t="shared" si="5"/>
        <v>7</v>
      </c>
      <c r="O55">
        <f t="shared" si="6"/>
        <v>1</v>
      </c>
    </row>
    <row r="56" spans="1:15" ht="14.4" thickTop="1" thickBot="1" x14ac:dyDescent="0.3">
      <c r="A56" s="41">
        <f>IF('2015 data'!$A56 = "Sales", '2015 data'!B56, "")</f>
        <v>1055</v>
      </c>
      <c r="B56" s="41">
        <f>IF($A56="", "", VLOOKUP($A56, '2015 data'!B:G, 3, FALSE))</f>
        <v>1843</v>
      </c>
      <c r="C56" s="41" t="str">
        <f>IF($A56="", "", VLOOKUP($A56, '2015 data'!B:G, 4, FALSE))</f>
        <v>Southeast Regional</v>
      </c>
      <c r="D56" s="42">
        <f>IF('2015 Consolidated'!$A56="", "", VLOOKUP('2015 Consolidated'!$A56, '2015 data'!B:G, 5, FALSE))</f>
        <v>42142</v>
      </c>
      <c r="E56" s="43">
        <f>IF($A56="", "", VLOOKUP($A56, '2015 data'!B:G, 6, FALSE))</f>
        <v>9537.44</v>
      </c>
      <c r="F56" s="43">
        <f>IF($A56="", "", IFERROR(VLOOKUP($A56, '2015 data'!C:G, 5, FALSE), 0))</f>
        <v>-9537.44</v>
      </c>
      <c r="G56" s="44">
        <f>IFERROR(VLOOKUP($A56, '2015 data'!C:G, 4, FALSE), "")</f>
        <v>42208</v>
      </c>
      <c r="H56" s="43">
        <f t="shared" si="0"/>
        <v>0</v>
      </c>
      <c r="I56" s="45" t="str">
        <f>IF($G56&lt;&gt;"","Received",IF($A56="","",Validation!$D$6-$D56))</f>
        <v>Received</v>
      </c>
      <c r="J56" s="49">
        <f t="shared" si="1"/>
        <v>0</v>
      </c>
      <c r="K56" s="49" t="str">
        <f t="shared" si="2"/>
        <v/>
      </c>
      <c r="L56" s="49">
        <f t="shared" si="3"/>
        <v>2015</v>
      </c>
      <c r="M56" s="49">
        <f t="shared" si="4"/>
        <v>2015</v>
      </c>
      <c r="N56" s="49">
        <f t="shared" si="5"/>
        <v>7</v>
      </c>
      <c r="O56">
        <f t="shared" si="6"/>
        <v>1</v>
      </c>
    </row>
    <row r="57" spans="1:15" ht="14.4" thickTop="1" thickBot="1" x14ac:dyDescent="0.3">
      <c r="A57" s="41">
        <f>IF('2015 data'!$A57 = "Sales", '2015 data'!B57, "")</f>
        <v>1056</v>
      </c>
      <c r="B57" s="41">
        <f>IF($A57="", "", VLOOKUP($A57, '2015 data'!B:G, 3, FALSE))</f>
        <v>1840</v>
      </c>
      <c r="C57" s="41" t="str">
        <f>IF($A57="", "", VLOOKUP($A57, '2015 data'!B:G, 4, FALSE))</f>
        <v>Super Runners Mark</v>
      </c>
      <c r="D57" s="42">
        <f>IF('2015 Consolidated'!$A57="", "", VLOOKUP('2015 Consolidated'!$A57, '2015 data'!B:G, 5, FALSE))</f>
        <v>42146</v>
      </c>
      <c r="E57" s="43">
        <f>IF($A57="", "", VLOOKUP($A57, '2015 data'!B:G, 6, FALSE))</f>
        <v>18713.669999999998</v>
      </c>
      <c r="F57" s="43">
        <f>IF($A57="", "", IFERROR(VLOOKUP($A57, '2015 data'!C:G, 5, FALSE), 0))</f>
        <v>-18713.669999999998</v>
      </c>
      <c r="G57" s="44">
        <f>IFERROR(VLOOKUP($A57, '2015 data'!C:G, 4, FALSE), "")</f>
        <v>42185</v>
      </c>
      <c r="H57" s="43">
        <f t="shared" si="0"/>
        <v>0</v>
      </c>
      <c r="I57" s="45" t="str">
        <f>IF($G57&lt;&gt;"","Received",IF($A57="","",Validation!$D$6-$D57))</f>
        <v>Received</v>
      </c>
      <c r="J57" s="49">
        <f t="shared" si="1"/>
        <v>0</v>
      </c>
      <c r="K57" s="49" t="str">
        <f t="shared" si="2"/>
        <v/>
      </c>
      <c r="L57" s="49">
        <f t="shared" si="3"/>
        <v>2015</v>
      </c>
      <c r="M57" s="49">
        <f t="shared" si="4"/>
        <v>2015</v>
      </c>
      <c r="N57" s="49">
        <f t="shared" si="5"/>
        <v>6</v>
      </c>
      <c r="O57">
        <f t="shared" si="6"/>
        <v>1</v>
      </c>
    </row>
    <row r="58" spans="1:15" ht="14.4" thickTop="1" thickBot="1" x14ac:dyDescent="0.3">
      <c r="A58" s="41">
        <f>IF('2015 data'!$A58 = "Sales", '2015 data'!B58, "")</f>
        <v>1057</v>
      </c>
      <c r="B58" s="41">
        <f>IF($A58="", "", VLOOKUP($A58, '2015 data'!B:G, 3, FALSE))</f>
        <v>1842</v>
      </c>
      <c r="C58" s="41" t="str">
        <f>IF($A58="", "", VLOOKUP($A58, '2015 data'!B:G, 4, FALSE))</f>
        <v>Northern Lites</v>
      </c>
      <c r="D58" s="42">
        <f>IF('2015 Consolidated'!$A58="", "", VLOOKUP('2015 Consolidated'!$A58, '2015 data'!B:G, 5, FALSE))</f>
        <v>42149</v>
      </c>
      <c r="E58" s="43">
        <f>IF($A58="", "", VLOOKUP($A58, '2015 data'!B:G, 6, FALSE))</f>
        <v>7125.23</v>
      </c>
      <c r="F58" s="43">
        <f>IF($A58="", "", IFERROR(VLOOKUP($A58, '2015 data'!C:G, 5, FALSE), 0))</f>
        <v>-7125.23</v>
      </c>
      <c r="G58" s="44">
        <f>IFERROR(VLOOKUP($A58, '2015 data'!C:G, 4, FALSE), "")</f>
        <v>42191</v>
      </c>
      <c r="H58" s="43">
        <f t="shared" si="0"/>
        <v>0</v>
      </c>
      <c r="I58" s="45" t="str">
        <f>IF($G58&lt;&gt;"","Received",IF($A58="","",Validation!$D$6-$D58))</f>
        <v>Received</v>
      </c>
      <c r="J58" s="49">
        <f t="shared" si="1"/>
        <v>0</v>
      </c>
      <c r="K58" s="49" t="str">
        <f t="shared" si="2"/>
        <v/>
      </c>
      <c r="L58" s="49">
        <f t="shared" si="3"/>
        <v>2015</v>
      </c>
      <c r="M58" s="49">
        <f t="shared" si="4"/>
        <v>2015</v>
      </c>
      <c r="N58" s="49">
        <f t="shared" si="5"/>
        <v>7</v>
      </c>
      <c r="O58">
        <f t="shared" si="6"/>
        <v>1</v>
      </c>
    </row>
    <row r="59" spans="1:15" ht="14.4" thickTop="1" thickBot="1" x14ac:dyDescent="0.3">
      <c r="A59" s="41">
        <f>IF('2015 data'!$A59 = "Sales", '2015 data'!B59, "")</f>
        <v>1058</v>
      </c>
      <c r="B59" s="41">
        <f>IF($A59="", "", VLOOKUP($A59, '2015 data'!B:G, 3, FALSE))</f>
        <v>1839</v>
      </c>
      <c r="C59" s="41" t="str">
        <f>IF($A59="", "", VLOOKUP($A59, '2015 data'!B:G, 4, FALSE))</f>
        <v>Southern Runners</v>
      </c>
      <c r="D59" s="42">
        <f>IF('2015 Consolidated'!$A59="", "", VLOOKUP('2015 Consolidated'!$A59, '2015 data'!B:G, 5, FALSE))</f>
        <v>42151</v>
      </c>
      <c r="E59" s="43">
        <f>IF($A59="", "", VLOOKUP($A59, '2015 data'!B:G, 6, FALSE))</f>
        <v>21258.94</v>
      </c>
      <c r="F59" s="43">
        <f>IF($A59="", "", IFERROR(VLOOKUP($A59, '2015 data'!C:G, 5, FALSE), 0))</f>
        <v>-21258.94</v>
      </c>
      <c r="G59" s="44">
        <f>IFERROR(VLOOKUP($A59, '2015 data'!C:G, 4, FALSE), "")</f>
        <v>42203</v>
      </c>
      <c r="H59" s="43">
        <f t="shared" si="0"/>
        <v>0</v>
      </c>
      <c r="I59" s="45" t="str">
        <f>IF($G59&lt;&gt;"","Received",IF($A59="","",Validation!$D$6-$D59))</f>
        <v>Received</v>
      </c>
      <c r="J59" s="49">
        <f t="shared" si="1"/>
        <v>0</v>
      </c>
      <c r="K59" s="49" t="str">
        <f t="shared" si="2"/>
        <v/>
      </c>
      <c r="L59" s="49">
        <f t="shared" si="3"/>
        <v>2015</v>
      </c>
      <c r="M59" s="49">
        <f t="shared" si="4"/>
        <v>2015</v>
      </c>
      <c r="N59" s="49">
        <f t="shared" si="5"/>
        <v>7</v>
      </c>
      <c r="O59">
        <f t="shared" si="6"/>
        <v>1</v>
      </c>
    </row>
    <row r="60" spans="1:15" ht="14.4" thickTop="1" thickBot="1" x14ac:dyDescent="0.3">
      <c r="A60" s="41">
        <f>IF('2015 data'!$A60 = "Sales", '2015 data'!B60, "")</f>
        <v>1059</v>
      </c>
      <c r="B60" s="41">
        <f>IF($A60="", "", VLOOKUP($A60, '2015 data'!B:G, 3, FALSE))</f>
        <v>1841</v>
      </c>
      <c r="C60" s="41" t="str">
        <f>IF($A60="", "", VLOOKUP($A60, '2015 data'!B:G, 4, FALSE))</f>
        <v>Neighborhood Athletic Supply</v>
      </c>
      <c r="D60" s="42">
        <f>IF('2015 Consolidated'!$A60="", "", VLOOKUP('2015 Consolidated'!$A60, '2015 data'!B:G, 5, FALSE))</f>
        <v>42151</v>
      </c>
      <c r="E60" s="43">
        <f>IF($A60="", "", VLOOKUP($A60, '2015 data'!B:G, 6, FALSE))</f>
        <v>3071.88</v>
      </c>
      <c r="F60" s="43">
        <f>IF($A60="", "", IFERROR(VLOOKUP($A60, '2015 data'!C:G, 5, FALSE), 0))</f>
        <v>-3071.88</v>
      </c>
      <c r="G60" s="44">
        <f>IFERROR(VLOOKUP($A60, '2015 data'!C:G, 4, FALSE), "")</f>
        <v>42215</v>
      </c>
      <c r="H60" s="43">
        <f t="shared" si="0"/>
        <v>0</v>
      </c>
      <c r="I60" s="45" t="str">
        <f>IF($G60&lt;&gt;"","Received",IF($A60="","",Validation!$D$6-$D60))</f>
        <v>Received</v>
      </c>
      <c r="J60" s="49">
        <f t="shared" si="1"/>
        <v>0</v>
      </c>
      <c r="K60" s="49" t="str">
        <f t="shared" si="2"/>
        <v/>
      </c>
      <c r="L60" s="49">
        <f t="shared" si="3"/>
        <v>2015</v>
      </c>
      <c r="M60" s="49">
        <f t="shared" si="4"/>
        <v>2015</v>
      </c>
      <c r="N60" s="49">
        <f t="shared" si="5"/>
        <v>7</v>
      </c>
      <c r="O60">
        <f t="shared" si="6"/>
        <v>1</v>
      </c>
    </row>
    <row r="61" spans="1:15" ht="14.4" thickTop="1" thickBot="1" x14ac:dyDescent="0.3">
      <c r="A61" s="41">
        <f>IF('2015 data'!$A61 = "Sales", '2015 data'!B61, "")</f>
        <v>1060</v>
      </c>
      <c r="B61" s="41">
        <f>IF($A61="", "", VLOOKUP($A61, '2015 data'!B:G, 3, FALSE))</f>
        <v>1840</v>
      </c>
      <c r="C61" s="41" t="str">
        <f>IF($A61="", "", VLOOKUP($A61, '2015 data'!B:G, 4, FALSE))</f>
        <v>Super Runners Mark</v>
      </c>
      <c r="D61" s="42">
        <f>IF('2015 Consolidated'!$A61="", "", VLOOKUP('2015 Consolidated'!$A61, '2015 data'!B:G, 5, FALSE))</f>
        <v>42151</v>
      </c>
      <c r="E61" s="43">
        <f>IF($A61="", "", VLOOKUP($A61, '2015 data'!B:G, 6, FALSE))</f>
        <v>18899.93</v>
      </c>
      <c r="F61" s="43">
        <f>IF($A61="", "", IFERROR(VLOOKUP($A61, '2015 data'!C:G, 5, FALSE), 0))</f>
        <v>-18899.93</v>
      </c>
      <c r="G61" s="44">
        <f>IFERROR(VLOOKUP($A61, '2015 data'!C:G, 4, FALSE), "")</f>
        <v>42223</v>
      </c>
      <c r="H61" s="43">
        <f t="shared" si="0"/>
        <v>0</v>
      </c>
      <c r="I61" s="45" t="str">
        <f>IF($G61&lt;&gt;"","Received",IF($A61="","",Validation!$D$6-$D61))</f>
        <v>Received</v>
      </c>
      <c r="J61" s="49">
        <f t="shared" si="1"/>
        <v>0</v>
      </c>
      <c r="K61" s="49" t="str">
        <f t="shared" si="2"/>
        <v/>
      </c>
      <c r="L61" s="49">
        <f t="shared" si="3"/>
        <v>2015</v>
      </c>
      <c r="M61" s="49">
        <f t="shared" si="4"/>
        <v>2015</v>
      </c>
      <c r="N61" s="49">
        <f t="shared" si="5"/>
        <v>8</v>
      </c>
      <c r="O61">
        <f t="shared" si="6"/>
        <v>1</v>
      </c>
    </row>
    <row r="62" spans="1:15" ht="14.4" thickTop="1" thickBot="1" x14ac:dyDescent="0.3">
      <c r="A62" s="41">
        <f>IF('2015 data'!$A62 = "Sales", '2015 data'!B62, "")</f>
        <v>1061</v>
      </c>
      <c r="B62" s="41">
        <f>IF($A62="", "", VLOOKUP($A62, '2015 data'!B:G, 3, FALSE))</f>
        <v>1838</v>
      </c>
      <c r="C62" s="41" t="str">
        <f>IF($A62="", "", VLOOKUP($A62, '2015 data'!B:G, 4, FALSE))</f>
        <v>Urban Runner</v>
      </c>
      <c r="D62" s="42">
        <f>IF('2015 Consolidated'!$A62="", "", VLOOKUP('2015 Consolidated'!$A62, '2015 data'!B:G, 5, FALSE))</f>
        <v>42151</v>
      </c>
      <c r="E62" s="43">
        <f>IF($A62="", "", VLOOKUP($A62, '2015 data'!B:G, 6, FALSE))</f>
        <v>18766.27</v>
      </c>
      <c r="F62" s="43">
        <f>IF($A62="", "", IFERROR(VLOOKUP($A62, '2015 data'!C:G, 5, FALSE), 0))</f>
        <v>-18766.27</v>
      </c>
      <c r="G62" s="44">
        <f>IFERROR(VLOOKUP($A62, '2015 data'!C:G, 4, FALSE), "")</f>
        <v>42205</v>
      </c>
      <c r="H62" s="43">
        <f t="shared" si="0"/>
        <v>0</v>
      </c>
      <c r="I62" s="45" t="str">
        <f>IF($G62&lt;&gt;"","Received",IF($A62="","",Validation!$D$6-$D62))</f>
        <v>Received</v>
      </c>
      <c r="J62" s="49">
        <f t="shared" si="1"/>
        <v>0</v>
      </c>
      <c r="K62" s="49" t="str">
        <f t="shared" si="2"/>
        <v/>
      </c>
      <c r="L62" s="49">
        <f t="shared" si="3"/>
        <v>2015</v>
      </c>
      <c r="M62" s="49">
        <f t="shared" si="4"/>
        <v>2015</v>
      </c>
      <c r="N62" s="49">
        <f t="shared" si="5"/>
        <v>7</v>
      </c>
      <c r="O62">
        <f t="shared" si="6"/>
        <v>1</v>
      </c>
    </row>
    <row r="63" spans="1:15" ht="14.4" thickTop="1" thickBot="1" x14ac:dyDescent="0.3">
      <c r="A63" s="41">
        <f>IF('2015 data'!$A63 = "Sales", '2015 data'!B63, "")</f>
        <v>1062</v>
      </c>
      <c r="B63" s="41">
        <f>IF($A63="", "", VLOOKUP($A63, '2015 data'!B:G, 3, FALSE))</f>
        <v>1842</v>
      </c>
      <c r="C63" s="41" t="str">
        <f>IF($A63="", "", VLOOKUP($A63, '2015 data'!B:G, 4, FALSE))</f>
        <v>Northern Lites</v>
      </c>
      <c r="D63" s="42">
        <f>IF('2015 Consolidated'!$A63="", "", VLOOKUP('2015 Consolidated'!$A63, '2015 data'!B:G, 5, FALSE))</f>
        <v>42153</v>
      </c>
      <c r="E63" s="43">
        <f>IF($A63="", "", VLOOKUP($A63, '2015 data'!B:G, 6, FALSE))</f>
        <v>3408.72</v>
      </c>
      <c r="F63" s="43">
        <f>IF($A63="", "", IFERROR(VLOOKUP($A63, '2015 data'!C:G, 5, FALSE), 0))</f>
        <v>-3408.72</v>
      </c>
      <c r="G63" s="44">
        <f>IFERROR(VLOOKUP($A63, '2015 data'!C:G, 4, FALSE), "")</f>
        <v>42198</v>
      </c>
      <c r="H63" s="43">
        <f t="shared" si="0"/>
        <v>0</v>
      </c>
      <c r="I63" s="45" t="str">
        <f>IF($G63&lt;&gt;"","Received",IF($A63="","",Validation!$D$6-$D63))</f>
        <v>Received</v>
      </c>
      <c r="J63" s="49">
        <f t="shared" si="1"/>
        <v>0</v>
      </c>
      <c r="K63" s="49" t="str">
        <f t="shared" si="2"/>
        <v/>
      </c>
      <c r="L63" s="49">
        <f t="shared" si="3"/>
        <v>2015</v>
      </c>
      <c r="M63" s="49">
        <f t="shared" si="4"/>
        <v>2015</v>
      </c>
      <c r="N63" s="49">
        <f t="shared" si="5"/>
        <v>7</v>
      </c>
      <c r="O63">
        <f t="shared" si="6"/>
        <v>1</v>
      </c>
    </row>
    <row r="64" spans="1:15" ht="14.4" thickTop="1" thickBot="1" x14ac:dyDescent="0.3">
      <c r="A64" s="41">
        <f>IF('2015 data'!$A64 = "Sales", '2015 data'!B64, "")</f>
        <v>1063</v>
      </c>
      <c r="B64" s="41">
        <f>IF($A64="", "", VLOOKUP($A64, '2015 data'!B:G, 3, FALSE))</f>
        <v>1167</v>
      </c>
      <c r="C64" s="41" t="str">
        <f>IF($A64="", "", VLOOKUP($A64, '2015 data'!B:G, 4, FALSE))</f>
        <v>Goodway</v>
      </c>
      <c r="D64" s="42">
        <f>IF('2015 Consolidated'!$A64="", "", VLOOKUP('2015 Consolidated'!$A64, '2015 data'!B:G, 5, FALSE))</f>
        <v>42153</v>
      </c>
      <c r="E64" s="43">
        <f>IF($A64="", "", VLOOKUP($A64, '2015 data'!B:G, 6, FALSE))</f>
        <v>5066.88</v>
      </c>
      <c r="F64" s="43">
        <f>IF($A64="", "", IFERROR(VLOOKUP($A64, '2015 data'!C:G, 5, FALSE), 0))</f>
        <v>-5066.88</v>
      </c>
      <c r="G64" s="44">
        <f>IFERROR(VLOOKUP($A64, '2015 data'!C:G, 4, FALSE), "")</f>
        <v>42208</v>
      </c>
      <c r="H64" s="43">
        <f t="shared" si="0"/>
        <v>0</v>
      </c>
      <c r="I64" s="45" t="str">
        <f>IF($G64&lt;&gt;"","Received",IF($A64="","",Validation!$D$6-$D64))</f>
        <v>Received</v>
      </c>
      <c r="J64" s="49">
        <f t="shared" si="1"/>
        <v>0</v>
      </c>
      <c r="K64" s="49" t="str">
        <f t="shared" si="2"/>
        <v/>
      </c>
      <c r="L64" s="49">
        <f t="shared" si="3"/>
        <v>2015</v>
      </c>
      <c r="M64" s="49">
        <f t="shared" si="4"/>
        <v>2015</v>
      </c>
      <c r="N64" s="49">
        <f t="shared" si="5"/>
        <v>7</v>
      </c>
      <c r="O64">
        <f t="shared" si="6"/>
        <v>1</v>
      </c>
    </row>
    <row r="65" spans="1:15" ht="14.4" thickTop="1" thickBot="1" x14ac:dyDescent="0.3">
      <c r="A65" s="41">
        <f>IF('2015 data'!$A65 = "Sales", '2015 data'!B65, "")</f>
        <v>1064</v>
      </c>
      <c r="B65" s="41">
        <f>IF($A65="", "", VLOOKUP($A65, '2015 data'!B:G, 3, FALSE))</f>
        <v>1843</v>
      </c>
      <c r="C65" s="41" t="str">
        <f>IF($A65="", "", VLOOKUP($A65, '2015 data'!B:G, 4, FALSE))</f>
        <v>Southeast Regional</v>
      </c>
      <c r="D65" s="42">
        <f>IF('2015 Consolidated'!$A65="", "", VLOOKUP('2015 Consolidated'!$A65, '2015 data'!B:G, 5, FALSE))</f>
        <v>42153</v>
      </c>
      <c r="E65" s="43">
        <f>IF($A65="", "", VLOOKUP($A65, '2015 data'!B:G, 6, FALSE))</f>
        <v>10341.24</v>
      </c>
      <c r="F65" s="43">
        <f>IF($A65="", "", IFERROR(VLOOKUP($A65, '2015 data'!C:G, 5, FALSE), 0))</f>
        <v>-10341.24</v>
      </c>
      <c r="G65" s="44">
        <f>IFERROR(VLOOKUP($A65, '2015 data'!C:G, 4, FALSE), "")</f>
        <v>42203</v>
      </c>
      <c r="H65" s="43">
        <f t="shared" si="0"/>
        <v>0</v>
      </c>
      <c r="I65" s="45" t="str">
        <f>IF($G65&lt;&gt;"","Received",IF($A65="","",Validation!$D$6-$D65))</f>
        <v>Received</v>
      </c>
      <c r="J65" s="49">
        <f t="shared" si="1"/>
        <v>0</v>
      </c>
      <c r="K65" s="49" t="str">
        <f t="shared" si="2"/>
        <v/>
      </c>
      <c r="L65" s="49">
        <f t="shared" si="3"/>
        <v>2015</v>
      </c>
      <c r="M65" s="49">
        <f t="shared" si="4"/>
        <v>2015</v>
      </c>
      <c r="N65" s="49">
        <f t="shared" si="5"/>
        <v>7</v>
      </c>
      <c r="O65">
        <f t="shared" si="6"/>
        <v>1</v>
      </c>
    </row>
    <row r="66" spans="1:15" ht="14.4" thickTop="1" thickBot="1" x14ac:dyDescent="0.3">
      <c r="A66" s="41">
        <f>IF('2015 data'!$A66 = "Sales", '2015 data'!B66, "")</f>
        <v>1065</v>
      </c>
      <c r="B66" s="41">
        <f>IF($A66="", "", VLOOKUP($A66, '2015 data'!B:G, 3, FALSE))</f>
        <v>1842</v>
      </c>
      <c r="C66" s="41" t="str">
        <f>IF($A66="", "", VLOOKUP($A66, '2015 data'!B:G, 4, FALSE))</f>
        <v>Northern Lites</v>
      </c>
      <c r="D66" s="42">
        <f>IF('2015 Consolidated'!$A66="", "", VLOOKUP('2015 Consolidated'!$A66, '2015 data'!B:G, 5, FALSE))</f>
        <v>42157</v>
      </c>
      <c r="E66" s="43">
        <f>IF($A66="", "", VLOOKUP($A66, '2015 data'!B:G, 6, FALSE))</f>
        <v>8391.94</v>
      </c>
      <c r="F66" s="43">
        <f>IF($A66="", "", IFERROR(VLOOKUP($A66, '2015 data'!C:G, 5, FALSE), 0))</f>
        <v>-8391.94</v>
      </c>
      <c r="G66" s="44">
        <f>IFERROR(VLOOKUP($A66, '2015 data'!C:G, 4, FALSE), "")</f>
        <v>42192</v>
      </c>
      <c r="H66" s="43">
        <f t="shared" si="0"/>
        <v>0</v>
      </c>
      <c r="I66" s="45" t="str">
        <f>IF($G66&lt;&gt;"","Received",IF($A66="","",Validation!$D$6-$D66))</f>
        <v>Received</v>
      </c>
      <c r="J66" s="49">
        <f t="shared" si="1"/>
        <v>0</v>
      </c>
      <c r="K66" s="49" t="str">
        <f t="shared" si="2"/>
        <v/>
      </c>
      <c r="L66" s="49">
        <f t="shared" si="3"/>
        <v>2015</v>
      </c>
      <c r="M66" s="49">
        <f t="shared" si="4"/>
        <v>2015</v>
      </c>
      <c r="N66" s="49">
        <f t="shared" si="5"/>
        <v>7</v>
      </c>
      <c r="O66">
        <f t="shared" si="6"/>
        <v>1</v>
      </c>
    </row>
    <row r="67" spans="1:15" ht="14.4" thickTop="1" thickBot="1" x14ac:dyDescent="0.3">
      <c r="A67" s="41">
        <f>IF('2015 data'!$A67 = "Sales", '2015 data'!B67, "")</f>
        <v>1066</v>
      </c>
      <c r="B67" s="41">
        <f>IF($A67="", "", VLOOKUP($A67, '2015 data'!B:G, 3, FALSE))</f>
        <v>1861</v>
      </c>
      <c r="C67" s="41" t="str">
        <f>IF($A67="", "", VLOOKUP($A67, '2015 data'!B:G, 4, FALSE))</f>
        <v>Family Fit</v>
      </c>
      <c r="D67" s="42">
        <f>IF('2015 Consolidated'!$A67="", "", VLOOKUP('2015 Consolidated'!$A67, '2015 data'!B:G, 5, FALSE))</f>
        <v>42157</v>
      </c>
      <c r="E67" s="43">
        <f>IF($A67="", "", VLOOKUP($A67, '2015 data'!B:G, 6, FALSE))</f>
        <v>7813.39</v>
      </c>
      <c r="F67" s="43">
        <f>IF($A67="", "", IFERROR(VLOOKUP($A67, '2015 data'!C:G, 5, FALSE), 0))</f>
        <v>-7813.39</v>
      </c>
      <c r="G67" s="44">
        <f>IFERROR(VLOOKUP($A67, '2015 data'!C:G, 4, FALSE), "")</f>
        <v>42195</v>
      </c>
      <c r="H67" s="43">
        <f t="shared" ref="H67:H130" si="7">IFERROR($E67+$F67, "")</f>
        <v>0</v>
      </c>
      <c r="I67" s="45" t="str">
        <f>IF($G67&lt;&gt;"","Received",IF($A67="","",Validation!$D$6-$D67))</f>
        <v>Received</v>
      </c>
      <c r="J67" s="49">
        <f t="shared" ref="J67:J130" si="8">IF($I67="", "", IF($I67="Received", 0, 1))</f>
        <v>0</v>
      </c>
      <c r="K67" s="49" t="str">
        <f t="shared" ref="K67:K130" si="9">IF($J67=1, IF(AND($I67&lt;=30, $I67&gt;=0), "0-30 days", IF(AND($I67&lt;=60, $I67&gt;=31), "31-60 days", IF(AND($I67&lt;=90, $I67&gt;=61), "61-90 days", IF($I67&gt;90, "&gt;90 days", "")))), "")</f>
        <v/>
      </c>
      <c r="L67" s="49">
        <f t="shared" ref="L67:L130" si="10">IFERROR(YEAR($D67), "")</f>
        <v>2015</v>
      </c>
      <c r="M67" s="49">
        <f t="shared" ref="M67:M130" si="11">IFERROR(YEAR($G67), "")</f>
        <v>2015</v>
      </c>
      <c r="N67" s="49">
        <f t="shared" ref="N67:N130" si="12">IFERROR(MONTH($G67), "")</f>
        <v>7</v>
      </c>
      <c r="O67">
        <f t="shared" ref="O67:O130" si="13">IF($A67="","",COUNTIF($A:$A,$A67))</f>
        <v>1</v>
      </c>
    </row>
    <row r="68" spans="1:15" ht="14.4" thickTop="1" thickBot="1" x14ac:dyDescent="0.3">
      <c r="A68" s="41">
        <f>IF('2015 data'!$A68 = "Sales", '2015 data'!B68, "")</f>
        <v>1067</v>
      </c>
      <c r="B68" s="41">
        <f>IF($A68="", "", VLOOKUP($A68, '2015 data'!B:G, 3, FALSE))</f>
        <v>1861</v>
      </c>
      <c r="C68" s="41" t="str">
        <f>IF($A68="", "", VLOOKUP($A68, '2015 data'!B:G, 4, FALSE))</f>
        <v>Family Fit</v>
      </c>
      <c r="D68" s="42">
        <f>IF('2015 Consolidated'!$A68="", "", VLOOKUP('2015 Consolidated'!$A68, '2015 data'!B:G, 5, FALSE))</f>
        <v>42160</v>
      </c>
      <c r="E68" s="43">
        <f>IF($A68="", "", VLOOKUP($A68, '2015 data'!B:G, 6, FALSE))</f>
        <v>7896.37</v>
      </c>
      <c r="F68" s="43">
        <f>IF($A68="", "", IFERROR(VLOOKUP($A68, '2015 data'!C:G, 5, FALSE), 0))</f>
        <v>-7896.37</v>
      </c>
      <c r="G68" s="44">
        <f>IFERROR(VLOOKUP($A68, '2015 data'!C:G, 4, FALSE), "")</f>
        <v>42219</v>
      </c>
      <c r="H68" s="43">
        <f t="shared" si="7"/>
        <v>0</v>
      </c>
      <c r="I68" s="45" t="str">
        <f>IF($G68&lt;&gt;"","Received",IF($A68="","",Validation!$D$6-$D68))</f>
        <v>Received</v>
      </c>
      <c r="J68" s="49">
        <f t="shared" si="8"/>
        <v>0</v>
      </c>
      <c r="K68" s="49" t="str">
        <f t="shared" si="9"/>
        <v/>
      </c>
      <c r="L68" s="49">
        <f t="shared" si="10"/>
        <v>2015</v>
      </c>
      <c r="M68" s="49">
        <f t="shared" si="11"/>
        <v>2015</v>
      </c>
      <c r="N68" s="49">
        <f t="shared" si="12"/>
        <v>8</v>
      </c>
      <c r="O68">
        <f t="shared" si="13"/>
        <v>1</v>
      </c>
    </row>
    <row r="69" spans="1:15" ht="14.4" thickTop="1" thickBot="1" x14ac:dyDescent="0.3">
      <c r="A69" s="41">
        <f>IF('2015 data'!$A69 = "Sales", '2015 data'!B69, "")</f>
        <v>1068</v>
      </c>
      <c r="B69" s="41">
        <f>IF($A69="", "", VLOOKUP($A69, '2015 data'!B:G, 3, FALSE))</f>
        <v>1862</v>
      </c>
      <c r="C69" s="41" t="str">
        <f>IF($A69="", "", VLOOKUP($A69, '2015 data'!B:G, 4, FALSE))</f>
        <v>Corner Runner</v>
      </c>
      <c r="D69" s="42">
        <f>IF('2015 Consolidated'!$A69="", "", VLOOKUP('2015 Consolidated'!$A69, '2015 data'!B:G, 5, FALSE))</f>
        <v>42163</v>
      </c>
      <c r="E69" s="43">
        <f>IF($A69="", "", VLOOKUP($A69, '2015 data'!B:G, 6, FALSE))</f>
        <v>9441.82</v>
      </c>
      <c r="F69" s="43">
        <f>IF($A69="", "", IFERROR(VLOOKUP($A69, '2015 data'!C:G, 5, FALSE), 0))</f>
        <v>-9441.82</v>
      </c>
      <c r="G69" s="44">
        <f>IFERROR(VLOOKUP($A69, '2015 data'!C:G, 4, FALSE), "")</f>
        <v>42200</v>
      </c>
      <c r="H69" s="43">
        <f t="shared" si="7"/>
        <v>0</v>
      </c>
      <c r="I69" s="45" t="str">
        <f>IF($G69&lt;&gt;"","Received",IF($A69="","",Validation!$D$6-$D69))</f>
        <v>Received</v>
      </c>
      <c r="J69" s="49">
        <f t="shared" si="8"/>
        <v>0</v>
      </c>
      <c r="K69" s="49" t="str">
        <f t="shared" si="9"/>
        <v/>
      </c>
      <c r="L69" s="49">
        <f t="shared" si="10"/>
        <v>2015</v>
      </c>
      <c r="M69" s="49">
        <f t="shared" si="11"/>
        <v>2015</v>
      </c>
      <c r="N69" s="49">
        <f t="shared" si="12"/>
        <v>7</v>
      </c>
      <c r="O69">
        <f t="shared" si="13"/>
        <v>1</v>
      </c>
    </row>
    <row r="70" spans="1:15" ht="14.4" thickTop="1" thickBot="1" x14ac:dyDescent="0.3">
      <c r="A70" s="41">
        <f>IF('2015 data'!$A70 = "Sales", '2015 data'!B70, "")</f>
        <v>1069</v>
      </c>
      <c r="B70" s="41">
        <f>IF($A70="", "", VLOOKUP($A70, '2015 data'!B:G, 3, FALSE))</f>
        <v>1863</v>
      </c>
      <c r="C70" s="41" t="str">
        <f>IF($A70="", "", VLOOKUP($A70, '2015 data'!B:G, 4, FALSE))</f>
        <v>Fit N Fun</v>
      </c>
      <c r="D70" s="42">
        <f>IF('2015 Consolidated'!$A70="", "", VLOOKUP('2015 Consolidated'!$A70, '2015 data'!B:G, 5, FALSE))</f>
        <v>42163</v>
      </c>
      <c r="E70" s="43">
        <f>IF($A70="", "", VLOOKUP($A70, '2015 data'!B:G, 6, FALSE))</f>
        <v>7441.67</v>
      </c>
      <c r="F70" s="43">
        <f>IF($A70="", "", IFERROR(VLOOKUP($A70, '2015 data'!C:G, 5, FALSE), 0))</f>
        <v>-7441.67</v>
      </c>
      <c r="G70" s="44">
        <f>IFERROR(VLOOKUP($A70, '2015 data'!C:G, 4, FALSE), "")</f>
        <v>42194</v>
      </c>
      <c r="H70" s="43">
        <f t="shared" si="7"/>
        <v>0</v>
      </c>
      <c r="I70" s="45" t="str">
        <f>IF($G70&lt;&gt;"","Received",IF($A70="","",Validation!$D$6-$D70))</f>
        <v>Received</v>
      </c>
      <c r="J70" s="49">
        <f t="shared" si="8"/>
        <v>0</v>
      </c>
      <c r="K70" s="49" t="str">
        <f t="shared" si="9"/>
        <v/>
      </c>
      <c r="L70" s="49">
        <f t="shared" si="10"/>
        <v>2015</v>
      </c>
      <c r="M70" s="49">
        <f t="shared" si="11"/>
        <v>2015</v>
      </c>
      <c r="N70" s="49">
        <f t="shared" si="12"/>
        <v>7</v>
      </c>
      <c r="O70">
        <f t="shared" si="13"/>
        <v>1</v>
      </c>
    </row>
    <row r="71" spans="1:15" ht="14.4" thickTop="1" thickBot="1" x14ac:dyDescent="0.3">
      <c r="A71" s="41">
        <f>IF('2015 data'!$A71 = "Sales", '2015 data'!B71, "")</f>
        <v>1070</v>
      </c>
      <c r="B71" s="41">
        <f>IF($A71="", "", VLOOKUP($A71, '2015 data'!B:G, 3, FALSE))</f>
        <v>1864</v>
      </c>
      <c r="C71" s="41" t="str">
        <f>IF($A71="", "", VLOOKUP($A71, '2015 data'!B:G, 4, FALSE))</f>
        <v>Cross Country Mart</v>
      </c>
      <c r="D71" s="42">
        <f>IF('2015 Consolidated'!$A71="", "", VLOOKUP('2015 Consolidated'!$A71, '2015 data'!B:G, 5, FALSE))</f>
        <v>42163</v>
      </c>
      <c r="E71" s="43">
        <f>IF($A71="", "", VLOOKUP($A71, '2015 data'!B:G, 6, FALSE))</f>
        <v>13940.7</v>
      </c>
      <c r="F71" s="43">
        <f>IF($A71="", "", IFERROR(VLOOKUP($A71, '2015 data'!C:G, 5, FALSE), 0))</f>
        <v>-13940.7</v>
      </c>
      <c r="G71" s="44">
        <f>IFERROR(VLOOKUP($A71, '2015 data'!C:G, 4, FALSE), "")</f>
        <v>42216</v>
      </c>
      <c r="H71" s="43">
        <f t="shared" si="7"/>
        <v>0</v>
      </c>
      <c r="I71" s="45" t="str">
        <f>IF($G71&lt;&gt;"","Received",IF($A71="","",Validation!$D$6-$D71))</f>
        <v>Received</v>
      </c>
      <c r="J71" s="49">
        <f t="shared" si="8"/>
        <v>0</v>
      </c>
      <c r="K71" s="49" t="str">
        <f t="shared" si="9"/>
        <v/>
      </c>
      <c r="L71" s="49">
        <f t="shared" si="10"/>
        <v>2015</v>
      </c>
      <c r="M71" s="49">
        <f t="shared" si="11"/>
        <v>2015</v>
      </c>
      <c r="N71" s="49">
        <f t="shared" si="12"/>
        <v>7</v>
      </c>
      <c r="O71">
        <f t="shared" si="13"/>
        <v>1</v>
      </c>
    </row>
    <row r="72" spans="1:15" ht="14.4" thickTop="1" thickBot="1" x14ac:dyDescent="0.3">
      <c r="A72" s="41">
        <f>IF('2015 data'!$A72 = "Sales", '2015 data'!B72, "")</f>
        <v>1071</v>
      </c>
      <c r="B72" s="41">
        <f>IF($A72="", "", VLOOKUP($A72, '2015 data'!B:G, 3, FALSE))</f>
        <v>1168</v>
      </c>
      <c r="C72" s="41" t="str">
        <f>IF($A72="", "", VLOOKUP($A72, '2015 data'!B:G, 4, FALSE))</f>
        <v>Bigmart</v>
      </c>
      <c r="D72" s="42">
        <f>IF('2015 Consolidated'!$A72="", "", VLOOKUP('2015 Consolidated'!$A72, '2015 data'!B:G, 5, FALSE))</f>
        <v>42166</v>
      </c>
      <c r="E72" s="43">
        <f>IF($A72="", "", VLOOKUP($A72, '2015 data'!B:G, 6, FALSE))</f>
        <v>11738.3</v>
      </c>
      <c r="F72" s="43">
        <f>IF($A72="", "", IFERROR(VLOOKUP($A72, '2015 data'!C:G, 5, FALSE), 0))</f>
        <v>-11738.3</v>
      </c>
      <c r="G72" s="44">
        <f>IFERROR(VLOOKUP($A72, '2015 data'!C:G, 4, FALSE), "")</f>
        <v>42229</v>
      </c>
      <c r="H72" s="43">
        <f t="shared" si="7"/>
        <v>0</v>
      </c>
      <c r="I72" s="45" t="str">
        <f>IF($G72&lt;&gt;"","Received",IF($A72="","",Validation!$D$6-$D72))</f>
        <v>Received</v>
      </c>
      <c r="J72" s="49">
        <f t="shared" si="8"/>
        <v>0</v>
      </c>
      <c r="K72" s="49" t="str">
        <f t="shared" si="9"/>
        <v/>
      </c>
      <c r="L72" s="49">
        <f t="shared" si="10"/>
        <v>2015</v>
      </c>
      <c r="M72" s="49">
        <f t="shared" si="11"/>
        <v>2015</v>
      </c>
      <c r="N72" s="49">
        <f t="shared" si="12"/>
        <v>8</v>
      </c>
      <c r="O72">
        <f t="shared" si="13"/>
        <v>1</v>
      </c>
    </row>
    <row r="73" spans="1:15" ht="14.4" thickTop="1" thickBot="1" x14ac:dyDescent="0.3">
      <c r="A73" s="41">
        <f>IF('2015 data'!$A73 = "Sales", '2015 data'!B73, "")</f>
        <v>1072</v>
      </c>
      <c r="B73" s="41">
        <f>IF($A73="", "", VLOOKUP($A73, '2015 data'!B:G, 3, FALSE))</f>
        <v>1861</v>
      </c>
      <c r="C73" s="41" t="str">
        <f>IF($A73="", "", VLOOKUP($A73, '2015 data'!B:G, 4, FALSE))</f>
        <v>Family Fit</v>
      </c>
      <c r="D73" s="42">
        <f>IF('2015 Consolidated'!$A73="", "", VLOOKUP('2015 Consolidated'!$A73, '2015 data'!B:G, 5, FALSE))</f>
        <v>42167</v>
      </c>
      <c r="E73" s="43">
        <f>IF($A73="", "", VLOOKUP($A73, '2015 data'!B:G, 6, FALSE))</f>
        <v>7979.7</v>
      </c>
      <c r="F73" s="43">
        <f>IF($A73="", "", IFERROR(VLOOKUP($A73, '2015 data'!C:G, 5, FALSE), 0))</f>
        <v>-7979.7</v>
      </c>
      <c r="G73" s="44">
        <f>IFERROR(VLOOKUP($A73, '2015 data'!C:G, 4, FALSE), "")</f>
        <v>42205</v>
      </c>
      <c r="H73" s="43">
        <f t="shared" si="7"/>
        <v>0</v>
      </c>
      <c r="I73" s="45" t="str">
        <f>IF($G73&lt;&gt;"","Received",IF($A73="","",Validation!$D$6-$D73))</f>
        <v>Received</v>
      </c>
      <c r="J73" s="49">
        <f t="shared" si="8"/>
        <v>0</v>
      </c>
      <c r="K73" s="49" t="str">
        <f t="shared" si="9"/>
        <v/>
      </c>
      <c r="L73" s="49">
        <f t="shared" si="10"/>
        <v>2015</v>
      </c>
      <c r="M73" s="49">
        <f t="shared" si="11"/>
        <v>2015</v>
      </c>
      <c r="N73" s="49">
        <f t="shared" si="12"/>
        <v>7</v>
      </c>
      <c r="O73">
        <f t="shared" si="13"/>
        <v>1</v>
      </c>
    </row>
    <row r="74" spans="1:15" ht="14.4" thickTop="1" thickBot="1" x14ac:dyDescent="0.3">
      <c r="A74" s="41">
        <f>IF('2015 data'!$A74 = "Sales", '2015 data'!B74, "")</f>
        <v>1073</v>
      </c>
      <c r="B74" s="41">
        <f>IF($A74="", "", VLOOKUP($A74, '2015 data'!B:G, 3, FALSE))</f>
        <v>1842</v>
      </c>
      <c r="C74" s="41" t="str">
        <f>IF($A74="", "", VLOOKUP($A74, '2015 data'!B:G, 4, FALSE))</f>
        <v>Northern Lites</v>
      </c>
      <c r="D74" s="42">
        <f>IF('2015 Consolidated'!$A74="", "", VLOOKUP('2015 Consolidated'!$A74, '2015 data'!B:G, 5, FALSE))</f>
        <v>42167</v>
      </c>
      <c r="E74" s="43">
        <f>IF($A74="", "", VLOOKUP($A74, '2015 data'!B:G, 6, FALSE))</f>
        <v>8551.7999999999993</v>
      </c>
      <c r="F74" s="43">
        <f>IF($A74="", "", IFERROR(VLOOKUP($A74, '2015 data'!C:G, 5, FALSE), 0))</f>
        <v>-8551.7999999999993</v>
      </c>
      <c r="G74" s="44">
        <f>IFERROR(VLOOKUP($A74, '2015 data'!C:G, 4, FALSE), "")</f>
        <v>42208</v>
      </c>
      <c r="H74" s="43">
        <f t="shared" si="7"/>
        <v>0</v>
      </c>
      <c r="I74" s="45" t="str">
        <f>IF($G74&lt;&gt;"","Received",IF($A74="","",Validation!$D$6-$D74))</f>
        <v>Received</v>
      </c>
      <c r="J74" s="49">
        <f t="shared" si="8"/>
        <v>0</v>
      </c>
      <c r="K74" s="49" t="str">
        <f t="shared" si="9"/>
        <v/>
      </c>
      <c r="L74" s="49">
        <f t="shared" si="10"/>
        <v>2015</v>
      </c>
      <c r="M74" s="49">
        <f t="shared" si="11"/>
        <v>2015</v>
      </c>
      <c r="N74" s="49">
        <f t="shared" si="12"/>
        <v>7</v>
      </c>
      <c r="O74">
        <f t="shared" si="13"/>
        <v>1</v>
      </c>
    </row>
    <row r="75" spans="1:15" ht="14.4" thickTop="1" thickBot="1" x14ac:dyDescent="0.3">
      <c r="A75" s="41">
        <f>IF('2015 data'!$A75 = "Sales", '2015 data'!B75, "")</f>
        <v>1074</v>
      </c>
      <c r="B75" s="41">
        <f>IF($A75="", "", VLOOKUP($A75, '2015 data'!B:G, 3, FALSE))</f>
        <v>1863</v>
      </c>
      <c r="C75" s="41" t="str">
        <f>IF($A75="", "", VLOOKUP($A75, '2015 data'!B:G, 4, FALSE))</f>
        <v>Fit N Fun</v>
      </c>
      <c r="D75" s="42">
        <f>IF('2015 Consolidated'!$A75="", "", VLOOKUP('2015 Consolidated'!$A75, '2015 data'!B:G, 5, FALSE))</f>
        <v>42170</v>
      </c>
      <c r="E75" s="43">
        <f>IF($A75="", "", VLOOKUP($A75, '2015 data'!B:G, 6, FALSE))</f>
        <v>7527.8</v>
      </c>
      <c r="F75" s="43">
        <f>IF($A75="", "", IFERROR(VLOOKUP($A75, '2015 data'!C:G, 5, FALSE), 0))</f>
        <v>-7527.8</v>
      </c>
      <c r="G75" s="44">
        <f>IFERROR(VLOOKUP($A75, '2015 data'!C:G, 4, FALSE), "")</f>
        <v>42227</v>
      </c>
      <c r="H75" s="43">
        <f t="shared" si="7"/>
        <v>0</v>
      </c>
      <c r="I75" s="45" t="str">
        <f>IF($G75&lt;&gt;"","Received",IF($A75="","",Validation!$D$6-$D75))</f>
        <v>Received</v>
      </c>
      <c r="J75" s="49">
        <f t="shared" si="8"/>
        <v>0</v>
      </c>
      <c r="K75" s="49" t="str">
        <f t="shared" si="9"/>
        <v/>
      </c>
      <c r="L75" s="49">
        <f t="shared" si="10"/>
        <v>2015</v>
      </c>
      <c r="M75" s="49">
        <f t="shared" si="11"/>
        <v>2015</v>
      </c>
      <c r="N75" s="49">
        <f t="shared" si="12"/>
        <v>8</v>
      </c>
      <c r="O75">
        <f t="shared" si="13"/>
        <v>1</v>
      </c>
    </row>
    <row r="76" spans="1:15" ht="14.4" thickTop="1" thickBot="1" x14ac:dyDescent="0.3">
      <c r="A76" s="41">
        <f>IF('2015 data'!$A76 = "Sales", '2015 data'!B76, "")</f>
        <v>1075</v>
      </c>
      <c r="B76" s="41">
        <f>IF($A76="", "", VLOOKUP($A76, '2015 data'!B:G, 3, FALSE))</f>
        <v>1862</v>
      </c>
      <c r="C76" s="41" t="str">
        <f>IF($A76="", "", VLOOKUP($A76, '2015 data'!B:G, 4, FALSE))</f>
        <v>Corner Runner</v>
      </c>
      <c r="D76" s="42">
        <f>IF('2015 Consolidated'!$A76="", "", VLOOKUP('2015 Consolidated'!$A76, '2015 data'!B:G, 5, FALSE))</f>
        <v>42170</v>
      </c>
      <c r="E76" s="43">
        <f>IF($A76="", "", VLOOKUP($A76, '2015 data'!B:G, 6, FALSE))</f>
        <v>9537.44</v>
      </c>
      <c r="F76" s="43">
        <f>IF($A76="", "", IFERROR(VLOOKUP($A76, '2015 data'!C:G, 5, FALSE), 0))</f>
        <v>-9537.44</v>
      </c>
      <c r="G76" s="44">
        <f>IFERROR(VLOOKUP($A76, '2015 data'!C:G, 4, FALSE), "")</f>
        <v>42207</v>
      </c>
      <c r="H76" s="43">
        <f t="shared" si="7"/>
        <v>0</v>
      </c>
      <c r="I76" s="45" t="str">
        <f>IF($G76&lt;&gt;"","Received",IF($A76="","",Validation!$D$6-$D76))</f>
        <v>Received</v>
      </c>
      <c r="J76" s="49">
        <f t="shared" si="8"/>
        <v>0</v>
      </c>
      <c r="K76" s="49" t="str">
        <f t="shared" si="9"/>
        <v/>
      </c>
      <c r="L76" s="49">
        <f t="shared" si="10"/>
        <v>2015</v>
      </c>
      <c r="M76" s="49">
        <f t="shared" si="11"/>
        <v>2015</v>
      </c>
      <c r="N76" s="49">
        <f t="shared" si="12"/>
        <v>7</v>
      </c>
      <c r="O76">
        <f t="shared" si="13"/>
        <v>1</v>
      </c>
    </row>
    <row r="77" spans="1:15" ht="14.4" thickTop="1" thickBot="1" x14ac:dyDescent="0.3">
      <c r="A77" s="41">
        <f>IF('2015 data'!$A77 = "Sales", '2015 data'!B77, "")</f>
        <v>1076</v>
      </c>
      <c r="B77" s="41">
        <f>IF($A77="", "", VLOOKUP($A77, '2015 data'!B:G, 3, FALSE))</f>
        <v>1837</v>
      </c>
      <c r="C77" s="41" t="str">
        <f>IF($A77="", "", VLOOKUP($A77, '2015 data'!B:G, 4, FALSE))</f>
        <v>Cool Threads</v>
      </c>
      <c r="D77" s="42">
        <f>IF('2015 Consolidated'!$A77="", "", VLOOKUP('2015 Consolidated'!$A77, '2015 data'!B:G, 5, FALSE))</f>
        <v>42174</v>
      </c>
      <c r="E77" s="43">
        <f>IF($A77="", "", VLOOKUP($A77, '2015 data'!B:G, 6, FALSE))</f>
        <v>13744.34</v>
      </c>
      <c r="F77" s="43">
        <f>IF($A77="", "", IFERROR(VLOOKUP($A77, '2015 data'!C:G, 5, FALSE), 0))</f>
        <v>-13744.34</v>
      </c>
      <c r="G77" s="44">
        <f>IFERROR(VLOOKUP($A77, '2015 data'!C:G, 4, FALSE), "")</f>
        <v>42205</v>
      </c>
      <c r="H77" s="43">
        <f t="shared" si="7"/>
        <v>0</v>
      </c>
      <c r="I77" s="45" t="str">
        <f>IF($G77&lt;&gt;"","Received",IF($A77="","",Validation!$D$6-$D77))</f>
        <v>Received</v>
      </c>
      <c r="J77" s="49">
        <f t="shared" si="8"/>
        <v>0</v>
      </c>
      <c r="K77" s="49" t="str">
        <f t="shared" si="9"/>
        <v/>
      </c>
      <c r="L77" s="49">
        <f t="shared" si="10"/>
        <v>2015</v>
      </c>
      <c r="M77" s="49">
        <f t="shared" si="11"/>
        <v>2015</v>
      </c>
      <c r="N77" s="49">
        <f t="shared" si="12"/>
        <v>7</v>
      </c>
      <c r="O77">
        <f t="shared" si="13"/>
        <v>1</v>
      </c>
    </row>
    <row r="78" spans="1:15" ht="14.4" thickTop="1" thickBot="1" x14ac:dyDescent="0.3">
      <c r="A78" s="41">
        <f>IF('2015 data'!$A78 = "Sales", '2015 data'!B78, "")</f>
        <v>1077</v>
      </c>
      <c r="B78" s="41">
        <f>IF($A78="", "", VLOOKUP($A78, '2015 data'!B:G, 3, FALSE))</f>
        <v>1840</v>
      </c>
      <c r="C78" s="41" t="str">
        <f>IF($A78="", "", VLOOKUP($A78, '2015 data'!B:G, 4, FALSE))</f>
        <v>Super Runners Mark</v>
      </c>
      <c r="D78" s="42">
        <f>IF('2015 Consolidated'!$A78="", "", VLOOKUP('2015 Consolidated'!$A78, '2015 data'!B:G, 5, FALSE))</f>
        <v>42174</v>
      </c>
      <c r="E78" s="43">
        <f>IF($A78="", "", VLOOKUP($A78, '2015 data'!B:G, 6, FALSE))</f>
        <v>22709.74</v>
      </c>
      <c r="F78" s="43">
        <f>IF($A78="", "", IFERROR(VLOOKUP($A78, '2015 data'!C:G, 5, FALSE), 0))</f>
        <v>-22709.74</v>
      </c>
      <c r="G78" s="44">
        <f>IFERROR(VLOOKUP($A78, '2015 data'!C:G, 4, FALSE), "")</f>
        <v>42219</v>
      </c>
      <c r="H78" s="43">
        <f t="shared" si="7"/>
        <v>0</v>
      </c>
      <c r="I78" s="45" t="str">
        <f>IF($G78&lt;&gt;"","Received",IF($A78="","",Validation!$D$6-$D78))</f>
        <v>Received</v>
      </c>
      <c r="J78" s="49">
        <f t="shared" si="8"/>
        <v>0</v>
      </c>
      <c r="K78" s="49" t="str">
        <f t="shared" si="9"/>
        <v/>
      </c>
      <c r="L78" s="49">
        <f t="shared" si="10"/>
        <v>2015</v>
      </c>
      <c r="M78" s="49">
        <f t="shared" si="11"/>
        <v>2015</v>
      </c>
      <c r="N78" s="49">
        <f t="shared" si="12"/>
        <v>8</v>
      </c>
      <c r="O78">
        <f t="shared" si="13"/>
        <v>1</v>
      </c>
    </row>
    <row r="79" spans="1:15" ht="14.4" thickTop="1" thickBot="1" x14ac:dyDescent="0.3">
      <c r="A79" s="41">
        <f>IF('2015 data'!$A79 = "Sales", '2015 data'!B79, "")</f>
        <v>1078</v>
      </c>
      <c r="B79" s="41">
        <f>IF($A79="", "", VLOOKUP($A79, '2015 data'!B:G, 3, FALSE))</f>
        <v>1842</v>
      </c>
      <c r="C79" s="41" t="str">
        <f>IF($A79="", "", VLOOKUP($A79, '2015 data'!B:G, 4, FALSE))</f>
        <v>Northern Lites</v>
      </c>
      <c r="D79" s="42">
        <f>IF('2015 Consolidated'!$A79="", "", VLOOKUP('2015 Consolidated'!$A79, '2015 data'!B:G, 5, FALSE))</f>
        <v>42177</v>
      </c>
      <c r="E79" s="43">
        <f>IF($A79="", "", VLOOKUP($A79, '2015 data'!B:G, 6, FALSE))</f>
        <v>8632.26</v>
      </c>
      <c r="F79" s="43">
        <f>IF($A79="", "", IFERROR(VLOOKUP($A79, '2015 data'!C:G, 5, FALSE), 0))</f>
        <v>-8632.26</v>
      </c>
      <c r="G79" s="44">
        <f>IFERROR(VLOOKUP($A79, '2015 data'!C:G, 4, FALSE), "")</f>
        <v>42229</v>
      </c>
      <c r="H79" s="43">
        <f t="shared" si="7"/>
        <v>0</v>
      </c>
      <c r="I79" s="45" t="str">
        <f>IF($G79&lt;&gt;"","Received",IF($A79="","",Validation!$D$6-$D79))</f>
        <v>Received</v>
      </c>
      <c r="J79" s="49">
        <f t="shared" si="8"/>
        <v>0</v>
      </c>
      <c r="K79" s="49" t="str">
        <f t="shared" si="9"/>
        <v/>
      </c>
      <c r="L79" s="49">
        <f t="shared" si="10"/>
        <v>2015</v>
      </c>
      <c r="M79" s="49">
        <f t="shared" si="11"/>
        <v>2015</v>
      </c>
      <c r="N79" s="49">
        <f t="shared" si="12"/>
        <v>8</v>
      </c>
      <c r="O79">
        <f t="shared" si="13"/>
        <v>1</v>
      </c>
    </row>
    <row r="80" spans="1:15" ht="14.4" thickTop="1" thickBot="1" x14ac:dyDescent="0.3">
      <c r="A80" s="41">
        <f>IF('2015 data'!$A80 = "Sales", '2015 data'!B80, "")</f>
        <v>1079</v>
      </c>
      <c r="B80" s="41">
        <f>IF($A80="", "", VLOOKUP($A80, '2015 data'!B:G, 3, FALSE))</f>
        <v>1843</v>
      </c>
      <c r="C80" s="41" t="str">
        <f>IF($A80="", "", VLOOKUP($A80, '2015 data'!B:G, 4, FALSE))</f>
        <v>Southeast Regional</v>
      </c>
      <c r="D80" s="42">
        <f>IF('2015 Consolidated'!$A80="", "", VLOOKUP('2015 Consolidated'!$A80, '2015 data'!B:G, 5, FALSE))</f>
        <v>42177</v>
      </c>
      <c r="E80" s="43">
        <f>IF($A80="", "", VLOOKUP($A80, '2015 data'!B:G, 6, FALSE))</f>
        <v>11688.63</v>
      </c>
      <c r="F80" s="43">
        <f>IF($A80="", "", IFERROR(VLOOKUP($A80, '2015 data'!C:G, 5, FALSE), 0))</f>
        <v>-11688.63</v>
      </c>
      <c r="G80" s="44">
        <f>IFERROR(VLOOKUP($A80, '2015 data'!C:G, 4, FALSE), "")</f>
        <v>42233</v>
      </c>
      <c r="H80" s="43">
        <f t="shared" si="7"/>
        <v>0</v>
      </c>
      <c r="I80" s="45" t="str">
        <f>IF($G80&lt;&gt;"","Received",IF($A80="","",Validation!$D$6-$D80))</f>
        <v>Received</v>
      </c>
      <c r="J80" s="49">
        <f t="shared" si="8"/>
        <v>0</v>
      </c>
      <c r="K80" s="49" t="str">
        <f t="shared" si="9"/>
        <v/>
      </c>
      <c r="L80" s="49">
        <f t="shared" si="10"/>
        <v>2015</v>
      </c>
      <c r="M80" s="49">
        <f t="shared" si="11"/>
        <v>2015</v>
      </c>
      <c r="N80" s="49">
        <f t="shared" si="12"/>
        <v>8</v>
      </c>
      <c r="O80">
        <f t="shared" si="13"/>
        <v>1</v>
      </c>
    </row>
    <row r="81" spans="1:15" ht="14.4" thickTop="1" thickBot="1" x14ac:dyDescent="0.3">
      <c r="A81" s="41">
        <f>IF('2015 data'!$A81 = "Sales", '2015 data'!B81, "")</f>
        <v>1080</v>
      </c>
      <c r="B81" s="41">
        <f>IF($A81="", "", VLOOKUP($A81, '2015 data'!B:G, 3, FALSE))</f>
        <v>1861</v>
      </c>
      <c r="C81" s="41" t="str">
        <f>IF($A81="", "", VLOOKUP($A81, '2015 data'!B:G, 4, FALSE))</f>
        <v>Family Fit</v>
      </c>
      <c r="D81" s="42">
        <f>IF('2015 Consolidated'!$A81="", "", VLOOKUP('2015 Consolidated'!$A81, '2015 data'!B:G, 5, FALSE))</f>
        <v>42184</v>
      </c>
      <c r="E81" s="43">
        <f>IF($A81="", "", VLOOKUP($A81, '2015 data'!B:G, 6, FALSE))</f>
        <v>8147.34</v>
      </c>
      <c r="F81" s="43">
        <f>IF($A81="", "", IFERROR(VLOOKUP($A81, '2015 data'!C:G, 5, FALSE), 0))</f>
        <v>-8147.34</v>
      </c>
      <c r="G81" s="44">
        <f>IFERROR(VLOOKUP($A81, '2015 data'!C:G, 4, FALSE), "")</f>
        <v>42254</v>
      </c>
      <c r="H81" s="43">
        <f t="shared" si="7"/>
        <v>0</v>
      </c>
      <c r="I81" s="45" t="str">
        <f>IF($G81&lt;&gt;"","Received",IF($A81="","",Validation!$D$6-$D81))</f>
        <v>Received</v>
      </c>
      <c r="J81" s="49">
        <f t="shared" si="8"/>
        <v>0</v>
      </c>
      <c r="K81" s="49" t="str">
        <f t="shared" si="9"/>
        <v/>
      </c>
      <c r="L81" s="49">
        <f t="shared" si="10"/>
        <v>2015</v>
      </c>
      <c r="M81" s="49">
        <f t="shared" si="11"/>
        <v>2015</v>
      </c>
      <c r="N81" s="49">
        <f t="shared" si="12"/>
        <v>9</v>
      </c>
      <c r="O81">
        <f t="shared" si="13"/>
        <v>1</v>
      </c>
    </row>
    <row r="82" spans="1:15" ht="14.4" thickTop="1" thickBot="1" x14ac:dyDescent="0.3">
      <c r="A82" s="41">
        <f>IF('2015 data'!$A82 = "Sales", '2015 data'!B82, "")</f>
        <v>1081</v>
      </c>
      <c r="B82" s="41">
        <f>IF($A82="", "", VLOOKUP($A82, '2015 data'!B:G, 3, FALSE))</f>
        <v>1843</v>
      </c>
      <c r="C82" s="41" t="str">
        <f>IF($A82="", "", VLOOKUP($A82, '2015 data'!B:G, 4, FALSE))</f>
        <v>Southeast Regional</v>
      </c>
      <c r="D82" s="42">
        <f>IF('2015 Consolidated'!$A82="", "", VLOOKUP('2015 Consolidated'!$A82, '2015 data'!B:G, 5, FALSE))</f>
        <v>42184</v>
      </c>
      <c r="E82" s="43">
        <f>IF($A82="", "", VLOOKUP($A82, '2015 data'!B:G, 6, FALSE))</f>
        <v>11805.61</v>
      </c>
      <c r="F82" s="43">
        <f>IF($A82="", "", IFERROR(VLOOKUP($A82, '2015 data'!C:G, 5, FALSE), 0))</f>
        <v>-11805.61</v>
      </c>
      <c r="G82" s="44">
        <f>IFERROR(VLOOKUP($A82, '2015 data'!C:G, 4, FALSE), "")</f>
        <v>42262</v>
      </c>
      <c r="H82" s="43">
        <f t="shared" si="7"/>
        <v>0</v>
      </c>
      <c r="I82" s="45" t="str">
        <f>IF($G82&lt;&gt;"","Received",IF($A82="","",Validation!$D$6-$D82))</f>
        <v>Received</v>
      </c>
      <c r="J82" s="49">
        <f t="shared" si="8"/>
        <v>0</v>
      </c>
      <c r="K82" s="49" t="str">
        <f t="shared" si="9"/>
        <v/>
      </c>
      <c r="L82" s="49">
        <f t="shared" si="10"/>
        <v>2015</v>
      </c>
      <c r="M82" s="49">
        <f t="shared" si="11"/>
        <v>2015</v>
      </c>
      <c r="N82" s="49">
        <f t="shared" si="12"/>
        <v>9</v>
      </c>
      <c r="O82">
        <f t="shared" si="13"/>
        <v>1</v>
      </c>
    </row>
    <row r="83" spans="1:15" ht="14.4" thickTop="1" thickBot="1" x14ac:dyDescent="0.3">
      <c r="A83" s="41">
        <f>IF('2015 data'!$A83 = "Sales", '2015 data'!B83, "")</f>
        <v>1082</v>
      </c>
      <c r="B83" s="41">
        <f>IF($A83="", "", VLOOKUP($A83, '2015 data'!B:G, 3, FALSE))</f>
        <v>1836</v>
      </c>
      <c r="C83" s="41" t="str">
        <f>IF($A83="", "", VLOOKUP($A83, '2015 data'!B:G, 4, FALSE))</f>
        <v>Runner's Market</v>
      </c>
      <c r="D83" s="42">
        <f>IF('2015 Consolidated'!$A83="", "", VLOOKUP('2015 Consolidated'!$A83, '2015 data'!B:G, 5, FALSE))</f>
        <v>42184</v>
      </c>
      <c r="E83" s="43">
        <f>IF($A83="", "", VLOOKUP($A83, '2015 data'!B:G, 6, FALSE))</f>
        <v>19709.89</v>
      </c>
      <c r="F83" s="43">
        <f>IF($A83="", "", IFERROR(VLOOKUP($A83, '2015 data'!C:G, 5, FALSE), 0))</f>
        <v>-19709.89</v>
      </c>
      <c r="G83" s="44">
        <f>IFERROR(VLOOKUP($A83, '2015 data'!C:G, 4, FALSE), "")</f>
        <v>42247</v>
      </c>
      <c r="H83" s="43">
        <f t="shared" si="7"/>
        <v>0</v>
      </c>
      <c r="I83" s="45" t="str">
        <f>IF($G83&lt;&gt;"","Received",IF($A83="","",Validation!$D$6-$D83))</f>
        <v>Received</v>
      </c>
      <c r="J83" s="49">
        <f t="shared" si="8"/>
        <v>0</v>
      </c>
      <c r="K83" s="49" t="str">
        <f t="shared" si="9"/>
        <v/>
      </c>
      <c r="L83" s="49">
        <f t="shared" si="10"/>
        <v>2015</v>
      </c>
      <c r="M83" s="49">
        <f t="shared" si="11"/>
        <v>2015</v>
      </c>
      <c r="N83" s="49">
        <f t="shared" si="12"/>
        <v>8</v>
      </c>
      <c r="O83">
        <f t="shared" si="13"/>
        <v>1</v>
      </c>
    </row>
    <row r="84" spans="1:15" ht="14.4" thickTop="1" thickBot="1" x14ac:dyDescent="0.3">
      <c r="A84" s="41">
        <f>IF('2015 data'!$A84 = "Sales", '2015 data'!B84, "")</f>
        <v>1083</v>
      </c>
      <c r="B84" s="41">
        <f>IF($A84="", "", VLOOKUP($A84, '2015 data'!B:G, 3, FALSE))</f>
        <v>1862</v>
      </c>
      <c r="C84" s="41" t="str">
        <f>IF($A84="", "", VLOOKUP($A84, '2015 data'!B:G, 4, FALSE))</f>
        <v>Corner Runner</v>
      </c>
      <c r="D84" s="42">
        <f>IF('2015 Consolidated'!$A84="", "", VLOOKUP('2015 Consolidated'!$A84, '2015 data'!B:G, 5, FALSE))</f>
        <v>42184</v>
      </c>
      <c r="E84" s="43">
        <f>IF($A84="", "", VLOOKUP($A84, '2015 data'!B:G, 6, FALSE))</f>
        <v>9731.16</v>
      </c>
      <c r="F84" s="43">
        <f>IF($A84="", "", IFERROR(VLOOKUP($A84, '2015 data'!C:G, 5, FALSE), 0))</f>
        <v>-9731.16</v>
      </c>
      <c r="G84" s="44">
        <f>IFERROR(VLOOKUP($A84, '2015 data'!C:G, 4, FALSE), "")</f>
        <v>42242</v>
      </c>
      <c r="H84" s="43">
        <f t="shared" si="7"/>
        <v>0</v>
      </c>
      <c r="I84" s="45" t="str">
        <f>IF($G84&lt;&gt;"","Received",IF($A84="","",Validation!$D$6-$D84))</f>
        <v>Received</v>
      </c>
      <c r="J84" s="49">
        <f t="shared" si="8"/>
        <v>0</v>
      </c>
      <c r="K84" s="49" t="str">
        <f t="shared" si="9"/>
        <v/>
      </c>
      <c r="L84" s="49">
        <f t="shared" si="10"/>
        <v>2015</v>
      </c>
      <c r="M84" s="49">
        <f t="shared" si="11"/>
        <v>2015</v>
      </c>
      <c r="N84" s="49">
        <f t="shared" si="12"/>
        <v>8</v>
      </c>
      <c r="O84">
        <f t="shared" si="13"/>
        <v>1</v>
      </c>
    </row>
    <row r="85" spans="1:15" ht="14.4" thickTop="1" thickBot="1" x14ac:dyDescent="0.3">
      <c r="A85" s="41">
        <f>IF('2015 data'!$A85 = "Sales", '2015 data'!B85, "")</f>
        <v>1084</v>
      </c>
      <c r="B85" s="41">
        <f>IF($A85="", "", VLOOKUP($A85, '2015 data'!B:G, 3, FALSE))</f>
        <v>1167</v>
      </c>
      <c r="C85" s="41" t="str">
        <f>IF($A85="", "", VLOOKUP($A85, '2015 data'!B:G, 4, FALSE))</f>
        <v>Goodway</v>
      </c>
      <c r="D85" s="42">
        <f>IF('2015 Consolidated'!$A85="", "", VLOOKUP('2015 Consolidated'!$A85, '2015 data'!B:G, 5, FALSE))</f>
        <v>42187</v>
      </c>
      <c r="E85" s="43">
        <f>IF($A85="", "", VLOOKUP($A85, '2015 data'!B:G, 6, FALSE))</f>
        <v>22114.82</v>
      </c>
      <c r="F85" s="43">
        <f>IF($A85="", "", IFERROR(VLOOKUP($A85, '2015 data'!C:G, 5, FALSE), 0))</f>
        <v>-22114.82</v>
      </c>
      <c r="G85" s="44">
        <f>IFERROR(VLOOKUP($A85, '2015 data'!C:G, 4, FALSE), "")</f>
        <v>42268</v>
      </c>
      <c r="H85" s="43">
        <f t="shared" si="7"/>
        <v>0</v>
      </c>
      <c r="I85" s="45" t="str">
        <f>IF($G85&lt;&gt;"","Received",IF($A85="","",Validation!$D$6-$D85))</f>
        <v>Received</v>
      </c>
      <c r="J85" s="49">
        <f t="shared" si="8"/>
        <v>0</v>
      </c>
      <c r="K85" s="49" t="str">
        <f t="shared" si="9"/>
        <v/>
      </c>
      <c r="L85" s="49">
        <f t="shared" si="10"/>
        <v>2015</v>
      </c>
      <c r="M85" s="49">
        <f t="shared" si="11"/>
        <v>2015</v>
      </c>
      <c r="N85" s="49">
        <f t="shared" si="12"/>
        <v>9</v>
      </c>
      <c r="O85">
        <f t="shared" si="13"/>
        <v>1</v>
      </c>
    </row>
    <row r="86" spans="1:15" ht="14.4" thickTop="1" thickBot="1" x14ac:dyDescent="0.3">
      <c r="A86" s="41">
        <f>IF('2015 data'!$A86 = "Sales", '2015 data'!B86, "")</f>
        <v>1085</v>
      </c>
      <c r="B86" s="41">
        <f>IF($A86="", "", VLOOKUP($A86, '2015 data'!B:G, 3, FALSE))</f>
        <v>1836</v>
      </c>
      <c r="C86" s="41" t="str">
        <f>IF($A86="", "", VLOOKUP($A86, '2015 data'!B:G, 4, FALSE))</f>
        <v>Runner's Market</v>
      </c>
      <c r="D86" s="42">
        <f>IF('2015 Consolidated'!$A86="", "", VLOOKUP('2015 Consolidated'!$A86, '2015 data'!B:G, 5, FALSE))</f>
        <v>42187</v>
      </c>
      <c r="E86" s="43">
        <f>IF($A86="", "", VLOOKUP($A86, '2015 data'!B:G, 6, FALSE))</f>
        <v>23674.76</v>
      </c>
      <c r="F86" s="43">
        <f>IF($A86="", "", IFERROR(VLOOKUP($A86, '2015 data'!C:G, 5, FALSE), 0))</f>
        <v>-23674.76</v>
      </c>
      <c r="G86" s="44">
        <f>IFERROR(VLOOKUP($A86, '2015 data'!C:G, 4, FALSE), "")</f>
        <v>42258</v>
      </c>
      <c r="H86" s="43">
        <f t="shared" si="7"/>
        <v>0</v>
      </c>
      <c r="I86" s="45" t="str">
        <f>IF($G86&lt;&gt;"","Received",IF($A86="","",Validation!$D$6-$D86))</f>
        <v>Received</v>
      </c>
      <c r="J86" s="49">
        <f t="shared" si="8"/>
        <v>0</v>
      </c>
      <c r="K86" s="49" t="str">
        <f t="shared" si="9"/>
        <v/>
      </c>
      <c r="L86" s="49">
        <f t="shared" si="10"/>
        <v>2015</v>
      </c>
      <c r="M86" s="49">
        <f t="shared" si="11"/>
        <v>2015</v>
      </c>
      <c r="N86" s="49">
        <f t="shared" si="12"/>
        <v>9</v>
      </c>
      <c r="O86">
        <f t="shared" si="13"/>
        <v>1</v>
      </c>
    </row>
    <row r="87" spans="1:15" ht="14.4" thickTop="1" thickBot="1" x14ac:dyDescent="0.3">
      <c r="A87" s="41">
        <f>IF('2015 data'!$A87 = "Sales", '2015 data'!B87, "")</f>
        <v>1086</v>
      </c>
      <c r="B87" s="41">
        <f>IF($A87="", "", VLOOKUP($A87, '2015 data'!B:G, 3, FALSE))</f>
        <v>1814</v>
      </c>
      <c r="C87" s="41" t="str">
        <f>IF($A87="", "", VLOOKUP($A87, '2015 data'!B:G, 4, FALSE))</f>
        <v>ValueChoice</v>
      </c>
      <c r="D87" s="42">
        <f>IF('2015 Consolidated'!$A87="", "", VLOOKUP('2015 Consolidated'!$A87, '2015 data'!B:G, 5, FALSE))</f>
        <v>42188</v>
      </c>
      <c r="E87" s="43">
        <f>IF($A87="", "", VLOOKUP($A87, '2015 data'!B:G, 6, FALSE))</f>
        <v>12327.94</v>
      </c>
      <c r="F87" s="43">
        <f>IF($A87="", "", IFERROR(VLOOKUP($A87, '2015 data'!C:G, 5, FALSE), 0))</f>
        <v>-12327.94</v>
      </c>
      <c r="G87" s="44">
        <f>IFERROR(VLOOKUP($A87, '2015 data'!C:G, 4, FALSE), "")</f>
        <v>42256</v>
      </c>
      <c r="H87" s="43">
        <f t="shared" si="7"/>
        <v>0</v>
      </c>
      <c r="I87" s="45" t="str">
        <f>IF($G87&lt;&gt;"","Received",IF($A87="","",Validation!$D$6-$D87))</f>
        <v>Received</v>
      </c>
      <c r="J87" s="49">
        <f t="shared" si="8"/>
        <v>0</v>
      </c>
      <c r="K87" s="49" t="str">
        <f t="shared" si="9"/>
        <v/>
      </c>
      <c r="L87" s="49">
        <f t="shared" si="10"/>
        <v>2015</v>
      </c>
      <c r="M87" s="49">
        <f t="shared" si="11"/>
        <v>2015</v>
      </c>
      <c r="N87" s="49">
        <f t="shared" si="12"/>
        <v>9</v>
      </c>
      <c r="O87">
        <f t="shared" si="13"/>
        <v>1</v>
      </c>
    </row>
    <row r="88" spans="1:15" ht="14.4" thickTop="1" thickBot="1" x14ac:dyDescent="0.3">
      <c r="A88" s="41">
        <f>IF('2015 data'!$A88 = "Sales", '2015 data'!B88, "")</f>
        <v>1087</v>
      </c>
      <c r="B88" s="41">
        <f>IF($A88="", "", VLOOKUP($A88, '2015 data'!B:G, 3, FALSE))</f>
        <v>1840</v>
      </c>
      <c r="C88" s="41" t="str">
        <f>IF($A88="", "", VLOOKUP($A88, '2015 data'!B:G, 4, FALSE))</f>
        <v>Super Runners Mark</v>
      </c>
      <c r="D88" s="42">
        <f>IF('2015 Consolidated'!$A88="", "", VLOOKUP('2015 Consolidated'!$A88, '2015 data'!B:G, 5, FALSE))</f>
        <v>42188</v>
      </c>
      <c r="E88" s="43">
        <f>IF($A88="", "", VLOOKUP($A88, '2015 data'!B:G, 6, FALSE))</f>
        <v>26463.75</v>
      </c>
      <c r="F88" s="43">
        <f>IF($A88="", "", IFERROR(VLOOKUP($A88, '2015 data'!C:G, 5, FALSE), 0))</f>
        <v>-26463.75</v>
      </c>
      <c r="G88" s="44">
        <f>IFERROR(VLOOKUP($A88, '2015 data'!C:G, 4, FALSE), "")</f>
        <v>42260</v>
      </c>
      <c r="H88" s="43">
        <f t="shared" si="7"/>
        <v>0</v>
      </c>
      <c r="I88" s="45" t="str">
        <f>IF($G88&lt;&gt;"","Received",IF($A88="","",Validation!$D$6-$D88))</f>
        <v>Received</v>
      </c>
      <c r="J88" s="49">
        <f t="shared" si="8"/>
        <v>0</v>
      </c>
      <c r="K88" s="49" t="str">
        <f t="shared" si="9"/>
        <v/>
      </c>
      <c r="L88" s="49">
        <f t="shared" si="10"/>
        <v>2015</v>
      </c>
      <c r="M88" s="49">
        <f t="shared" si="11"/>
        <v>2015</v>
      </c>
      <c r="N88" s="49">
        <f t="shared" si="12"/>
        <v>9</v>
      </c>
      <c r="O88">
        <f t="shared" si="13"/>
        <v>1</v>
      </c>
    </row>
    <row r="89" spans="1:15" ht="14.4" thickTop="1" thickBot="1" x14ac:dyDescent="0.3">
      <c r="A89" s="41">
        <f>IF('2015 data'!$A89 = "Sales", '2015 data'!B89, "")</f>
        <v>1088</v>
      </c>
      <c r="B89" s="41">
        <f>IF($A89="", "", VLOOKUP($A89, '2015 data'!B:G, 3, FALSE))</f>
        <v>1841</v>
      </c>
      <c r="C89" s="41" t="str">
        <f>IF($A89="", "", VLOOKUP($A89, '2015 data'!B:G, 4, FALSE))</f>
        <v>Neighborhood Athletic Supply</v>
      </c>
      <c r="D89" s="42">
        <f>IF('2015 Consolidated'!$A89="", "", VLOOKUP('2015 Consolidated'!$A89, '2015 data'!B:G, 5, FALSE))</f>
        <v>42188</v>
      </c>
      <c r="E89" s="43">
        <f>IF($A89="", "", VLOOKUP($A89, '2015 data'!B:G, 6, FALSE))</f>
        <v>4283.4399999999996</v>
      </c>
      <c r="F89" s="43">
        <f>IF($A89="", "", IFERROR(VLOOKUP($A89, '2015 data'!C:G, 5, FALSE), 0))</f>
        <v>-4283.4399999999996</v>
      </c>
      <c r="G89" s="44">
        <f>IFERROR(VLOOKUP($A89, '2015 data'!C:G, 4, FALSE), "")</f>
        <v>42230</v>
      </c>
      <c r="H89" s="43">
        <f t="shared" si="7"/>
        <v>0</v>
      </c>
      <c r="I89" s="45" t="str">
        <f>IF($G89&lt;&gt;"","Received",IF($A89="","",Validation!$D$6-$D89))</f>
        <v>Received</v>
      </c>
      <c r="J89" s="49">
        <f t="shared" si="8"/>
        <v>0</v>
      </c>
      <c r="K89" s="49" t="str">
        <f t="shared" si="9"/>
        <v/>
      </c>
      <c r="L89" s="49">
        <f t="shared" si="10"/>
        <v>2015</v>
      </c>
      <c r="M89" s="49">
        <f t="shared" si="11"/>
        <v>2015</v>
      </c>
      <c r="N89" s="49">
        <f t="shared" si="12"/>
        <v>8</v>
      </c>
      <c r="O89">
        <f t="shared" si="13"/>
        <v>1</v>
      </c>
    </row>
    <row r="90" spans="1:15" ht="14.4" thickTop="1" thickBot="1" x14ac:dyDescent="0.3">
      <c r="A90" s="41">
        <f>IF('2015 data'!$A90 = "Sales", '2015 data'!B90, "")</f>
        <v>1089</v>
      </c>
      <c r="B90" s="41">
        <f>IF($A90="", "", VLOOKUP($A90, '2015 data'!B:G, 3, FALSE))</f>
        <v>1843</v>
      </c>
      <c r="C90" s="41" t="str">
        <f>IF($A90="", "", VLOOKUP($A90, '2015 data'!B:G, 4, FALSE))</f>
        <v>Southeast Regional</v>
      </c>
      <c r="D90" s="42">
        <f>IF('2015 Consolidated'!$A90="", "", VLOOKUP('2015 Consolidated'!$A90, '2015 data'!B:G, 5, FALSE))</f>
        <v>42191</v>
      </c>
      <c r="E90" s="43">
        <f>IF($A90="", "", VLOOKUP($A90, '2015 data'!B:G, 6, FALSE))</f>
        <v>13625.81</v>
      </c>
      <c r="F90" s="43">
        <f>IF($A90="", "", IFERROR(VLOOKUP($A90, '2015 data'!C:G, 5, FALSE), 0))</f>
        <v>-13625.81</v>
      </c>
      <c r="G90" s="44">
        <f>IFERROR(VLOOKUP($A90, '2015 data'!C:G, 4, FALSE), "")</f>
        <v>42237</v>
      </c>
      <c r="H90" s="43">
        <f t="shared" si="7"/>
        <v>0</v>
      </c>
      <c r="I90" s="45" t="str">
        <f>IF($G90&lt;&gt;"","Received",IF($A90="","",Validation!$D$6-$D90))</f>
        <v>Received</v>
      </c>
      <c r="J90" s="49">
        <f t="shared" si="8"/>
        <v>0</v>
      </c>
      <c r="K90" s="49" t="str">
        <f t="shared" si="9"/>
        <v/>
      </c>
      <c r="L90" s="49">
        <f t="shared" si="10"/>
        <v>2015</v>
      </c>
      <c r="M90" s="49">
        <f t="shared" si="11"/>
        <v>2015</v>
      </c>
      <c r="N90" s="49">
        <f t="shared" si="12"/>
        <v>8</v>
      </c>
      <c r="O90">
        <f t="shared" si="13"/>
        <v>1</v>
      </c>
    </row>
    <row r="91" spans="1:15" ht="14.4" thickTop="1" thickBot="1" x14ac:dyDescent="0.3">
      <c r="A91" s="41">
        <f>IF('2015 data'!$A91 = "Sales", '2015 data'!B91, "")</f>
        <v>1090</v>
      </c>
      <c r="B91" s="41">
        <f>IF($A91="", "", VLOOKUP($A91, '2015 data'!B:G, 3, FALSE))</f>
        <v>1842</v>
      </c>
      <c r="C91" s="41" t="str">
        <f>IF($A91="", "", VLOOKUP($A91, '2015 data'!B:G, 4, FALSE))</f>
        <v>Northern Lites</v>
      </c>
      <c r="D91" s="42">
        <f>IF('2015 Consolidated'!$A91="", "", VLOOKUP('2015 Consolidated'!$A91, '2015 data'!B:G, 5, FALSE))</f>
        <v>42191</v>
      </c>
      <c r="E91" s="43">
        <f>IF($A91="", "", VLOOKUP($A91, '2015 data'!B:G, 6, FALSE))</f>
        <v>10051.11</v>
      </c>
      <c r="F91" s="43">
        <f>IF($A91="", "", IFERROR(VLOOKUP($A91, '2015 data'!C:G, 5, FALSE), 0))</f>
        <v>-10051.11</v>
      </c>
      <c r="G91" s="44">
        <f>IFERROR(VLOOKUP($A91, '2015 data'!C:G, 4, FALSE), "")</f>
        <v>42244</v>
      </c>
      <c r="H91" s="43">
        <f t="shared" si="7"/>
        <v>0</v>
      </c>
      <c r="I91" s="45" t="str">
        <f>IF($G91&lt;&gt;"","Received",IF($A91="","",Validation!$D$6-$D91))</f>
        <v>Received</v>
      </c>
      <c r="J91" s="49">
        <f t="shared" si="8"/>
        <v>0</v>
      </c>
      <c r="K91" s="49" t="str">
        <f t="shared" si="9"/>
        <v/>
      </c>
      <c r="L91" s="49">
        <f t="shared" si="10"/>
        <v>2015</v>
      </c>
      <c r="M91" s="49">
        <f t="shared" si="11"/>
        <v>2015</v>
      </c>
      <c r="N91" s="49">
        <f t="shared" si="12"/>
        <v>8</v>
      </c>
      <c r="O91">
        <f t="shared" si="13"/>
        <v>1</v>
      </c>
    </row>
    <row r="92" spans="1:15" ht="14.4" thickTop="1" thickBot="1" x14ac:dyDescent="0.3">
      <c r="A92" s="41">
        <f>IF('2015 data'!$A92 = "Sales", '2015 data'!B92, "")</f>
        <v>1091</v>
      </c>
      <c r="B92" s="41">
        <f>IF($A92="", "", VLOOKUP($A92, '2015 data'!B:G, 3, FALSE))</f>
        <v>1864</v>
      </c>
      <c r="C92" s="41" t="str">
        <f>IF($A92="", "", VLOOKUP($A92, '2015 data'!B:G, 4, FALSE))</f>
        <v>Cross Country Mart</v>
      </c>
      <c r="D92" s="42">
        <f>IF('2015 Consolidated'!$A92="", "", VLOOKUP('2015 Consolidated'!$A92, '2015 data'!B:G, 5, FALSE))</f>
        <v>42191</v>
      </c>
      <c r="E92" s="43">
        <f>IF($A92="", "", VLOOKUP($A92, '2015 data'!B:G, 6, FALSE))</f>
        <v>16594.740000000002</v>
      </c>
      <c r="F92" s="43">
        <f>IF($A92="", "", IFERROR(VLOOKUP($A92, '2015 data'!C:G, 5, FALSE), 0))</f>
        <v>-16594.740000000002</v>
      </c>
      <c r="G92" s="44">
        <f>IFERROR(VLOOKUP($A92, '2015 data'!C:G, 4, FALSE), "")</f>
        <v>42237</v>
      </c>
      <c r="H92" s="43">
        <f t="shared" si="7"/>
        <v>0</v>
      </c>
      <c r="I92" s="45" t="str">
        <f>IF($G92&lt;&gt;"","Received",IF($A92="","",Validation!$D$6-$D92))</f>
        <v>Received</v>
      </c>
      <c r="J92" s="49">
        <f t="shared" si="8"/>
        <v>0</v>
      </c>
      <c r="K92" s="49" t="str">
        <f t="shared" si="9"/>
        <v/>
      </c>
      <c r="L92" s="49">
        <f t="shared" si="10"/>
        <v>2015</v>
      </c>
      <c r="M92" s="49">
        <f t="shared" si="11"/>
        <v>2015</v>
      </c>
      <c r="N92" s="49">
        <f t="shared" si="12"/>
        <v>8</v>
      </c>
      <c r="O92">
        <f t="shared" si="13"/>
        <v>1</v>
      </c>
    </row>
    <row r="93" spans="1:15" ht="14.4" thickTop="1" thickBot="1" x14ac:dyDescent="0.3">
      <c r="A93" s="41">
        <f>IF('2015 data'!$A93 = "Sales", '2015 data'!B93, "")</f>
        <v>1092</v>
      </c>
      <c r="B93" s="41">
        <f>IF($A93="", "", VLOOKUP($A93, '2015 data'!B:G, 3, FALSE))</f>
        <v>1863</v>
      </c>
      <c r="C93" s="41" t="str">
        <f>IF($A93="", "", VLOOKUP($A93, '2015 data'!B:G, 4, FALSE))</f>
        <v>Fit N Fun</v>
      </c>
      <c r="D93" s="42">
        <f>IF('2015 Consolidated'!$A93="", "", VLOOKUP('2015 Consolidated'!$A93, '2015 data'!B:G, 5, FALSE))</f>
        <v>42191</v>
      </c>
      <c r="E93" s="43">
        <f>IF($A93="", "", VLOOKUP($A93, '2015 data'!B:G, 6, FALSE))</f>
        <v>8902.7199999999993</v>
      </c>
      <c r="F93" s="43">
        <f>IF($A93="", "", IFERROR(VLOOKUP($A93, '2015 data'!C:G, 5, FALSE), 0))</f>
        <v>-8902.7199999999993</v>
      </c>
      <c r="G93" s="44">
        <f>IFERROR(VLOOKUP($A93, '2015 data'!C:G, 4, FALSE), "")</f>
        <v>42244</v>
      </c>
      <c r="H93" s="43">
        <f t="shared" si="7"/>
        <v>0</v>
      </c>
      <c r="I93" s="45" t="str">
        <f>IF($G93&lt;&gt;"","Received",IF($A93="","",Validation!$D$6-$D93))</f>
        <v>Received</v>
      </c>
      <c r="J93" s="49">
        <f t="shared" si="8"/>
        <v>0</v>
      </c>
      <c r="K93" s="49" t="str">
        <f t="shared" si="9"/>
        <v/>
      </c>
      <c r="L93" s="49">
        <f t="shared" si="10"/>
        <v>2015</v>
      </c>
      <c r="M93" s="49">
        <f t="shared" si="11"/>
        <v>2015</v>
      </c>
      <c r="N93" s="49">
        <f t="shared" si="12"/>
        <v>8</v>
      </c>
      <c r="O93">
        <f t="shared" si="13"/>
        <v>1</v>
      </c>
    </row>
    <row r="94" spans="1:15" ht="14.4" thickTop="1" thickBot="1" x14ac:dyDescent="0.3">
      <c r="A94" s="41">
        <f>IF('2015 data'!$A94 = "Sales", '2015 data'!B94, "")</f>
        <v>1093</v>
      </c>
      <c r="B94" s="41">
        <f>IF($A94="", "", VLOOKUP($A94, '2015 data'!B:G, 3, FALSE))</f>
        <v>1168</v>
      </c>
      <c r="C94" s="41" t="str">
        <f>IF($A94="", "", VLOOKUP($A94, '2015 data'!B:G, 4, FALSE))</f>
        <v>Bigmart</v>
      </c>
      <c r="D94" s="42">
        <f>IF('2015 Consolidated'!$A94="", "", VLOOKUP('2015 Consolidated'!$A94, '2015 data'!B:G, 5, FALSE))</f>
        <v>42200</v>
      </c>
      <c r="E94" s="43">
        <f>IF($A94="", "", VLOOKUP($A94, '2015 data'!B:G, 6, FALSE))</f>
        <v>7527.8</v>
      </c>
      <c r="F94" s="43">
        <f>IF($A94="", "", IFERROR(VLOOKUP($A94, '2015 data'!C:G, 5, FALSE), 0))</f>
        <v>-7527.8</v>
      </c>
      <c r="G94" s="44">
        <f>IFERROR(VLOOKUP($A94, '2015 data'!C:G, 4, FALSE), "")</f>
        <v>42256</v>
      </c>
      <c r="H94" s="43">
        <f t="shared" si="7"/>
        <v>0</v>
      </c>
      <c r="I94" s="45" t="str">
        <f>IF($G94&lt;&gt;"","Received",IF($A94="","",Validation!$D$6-$D94))</f>
        <v>Received</v>
      </c>
      <c r="J94" s="49">
        <f t="shared" si="8"/>
        <v>0</v>
      </c>
      <c r="K94" s="49" t="str">
        <f t="shared" si="9"/>
        <v/>
      </c>
      <c r="L94" s="49">
        <f t="shared" si="10"/>
        <v>2015</v>
      </c>
      <c r="M94" s="49">
        <f t="shared" si="11"/>
        <v>2015</v>
      </c>
      <c r="N94" s="49">
        <f t="shared" si="12"/>
        <v>9</v>
      </c>
      <c r="O94">
        <f t="shared" si="13"/>
        <v>1</v>
      </c>
    </row>
    <row r="95" spans="1:15" ht="14.4" thickTop="1" thickBot="1" x14ac:dyDescent="0.3">
      <c r="A95" s="41">
        <f>IF('2015 data'!$A95 = "Sales", '2015 data'!B95, "")</f>
        <v>1094</v>
      </c>
      <c r="B95" s="41">
        <f>IF($A95="", "", VLOOKUP($A95, '2015 data'!B:G, 3, FALSE))</f>
        <v>1862</v>
      </c>
      <c r="C95" s="41" t="str">
        <f>IF($A95="", "", VLOOKUP($A95, '2015 data'!B:G, 4, FALSE))</f>
        <v>Corner Runner</v>
      </c>
      <c r="D95" s="42">
        <f>IF('2015 Consolidated'!$A95="", "", VLOOKUP('2015 Consolidated'!$A95, '2015 data'!B:G, 5, FALSE))</f>
        <v>42200</v>
      </c>
      <c r="E95" s="43">
        <f>IF($A95="", "", VLOOKUP($A95, '2015 data'!B:G, 6, FALSE))</f>
        <v>9537.44</v>
      </c>
      <c r="F95" s="43">
        <f>IF($A95="", "", IFERROR(VLOOKUP($A95, '2015 data'!C:G, 5, FALSE), 0))</f>
        <v>-9537.44</v>
      </c>
      <c r="G95" s="44">
        <f>IFERROR(VLOOKUP($A95, '2015 data'!C:G, 4, FALSE), "")</f>
        <v>42248</v>
      </c>
      <c r="H95" s="43">
        <f t="shared" si="7"/>
        <v>0</v>
      </c>
      <c r="I95" s="45" t="str">
        <f>IF($G95&lt;&gt;"","Received",IF($A95="","",Validation!$D$6-$D95))</f>
        <v>Received</v>
      </c>
      <c r="J95" s="49">
        <f t="shared" si="8"/>
        <v>0</v>
      </c>
      <c r="K95" s="49" t="str">
        <f t="shared" si="9"/>
        <v/>
      </c>
      <c r="L95" s="49">
        <f t="shared" si="10"/>
        <v>2015</v>
      </c>
      <c r="M95" s="49">
        <f t="shared" si="11"/>
        <v>2015</v>
      </c>
      <c r="N95" s="49">
        <f t="shared" si="12"/>
        <v>9</v>
      </c>
      <c r="O95">
        <f t="shared" si="13"/>
        <v>1</v>
      </c>
    </row>
    <row r="96" spans="1:15" ht="14.4" thickTop="1" thickBot="1" x14ac:dyDescent="0.3">
      <c r="A96" s="41">
        <f>IF('2015 data'!$A96 = "Sales", '2015 data'!B96, "")</f>
        <v>1095</v>
      </c>
      <c r="B96" s="41">
        <f>IF($A96="", "", VLOOKUP($A96, '2015 data'!B:G, 3, FALSE))</f>
        <v>1837</v>
      </c>
      <c r="C96" s="41" t="str">
        <f>IF($A96="", "", VLOOKUP($A96, '2015 data'!B:G, 4, FALSE))</f>
        <v>Cool Threads</v>
      </c>
      <c r="D96" s="42">
        <f>IF('2015 Consolidated'!$A96="", "", VLOOKUP('2015 Consolidated'!$A96, '2015 data'!B:G, 5, FALSE))</f>
        <v>42202</v>
      </c>
      <c r="E96" s="43">
        <f>IF($A96="", "", VLOOKUP($A96, '2015 data'!B:G, 6, FALSE))</f>
        <v>13744.34</v>
      </c>
      <c r="F96" s="43">
        <f>IF($A96="", "", IFERROR(VLOOKUP($A96, '2015 data'!C:G, 5, FALSE), 0))</f>
        <v>-13744.34</v>
      </c>
      <c r="G96" s="44">
        <f>IFERROR(VLOOKUP($A96, '2015 data'!C:G, 4, FALSE), "")</f>
        <v>42262</v>
      </c>
      <c r="H96" s="43">
        <f t="shared" si="7"/>
        <v>0</v>
      </c>
      <c r="I96" s="45" t="str">
        <f>IF($G96&lt;&gt;"","Received",IF($A96="","",Validation!$D$6-$D96))</f>
        <v>Received</v>
      </c>
      <c r="J96" s="49">
        <f t="shared" si="8"/>
        <v>0</v>
      </c>
      <c r="K96" s="49" t="str">
        <f t="shared" si="9"/>
        <v/>
      </c>
      <c r="L96" s="49">
        <f t="shared" si="10"/>
        <v>2015</v>
      </c>
      <c r="M96" s="49">
        <f t="shared" si="11"/>
        <v>2015</v>
      </c>
      <c r="N96" s="49">
        <f t="shared" si="12"/>
        <v>9</v>
      </c>
      <c r="O96">
        <f t="shared" si="13"/>
        <v>1</v>
      </c>
    </row>
    <row r="97" spans="1:15" ht="14.4" thickTop="1" thickBot="1" x14ac:dyDescent="0.3">
      <c r="A97" s="41">
        <f>IF('2015 data'!$A97 = "Sales", '2015 data'!B97, "")</f>
        <v>1096</v>
      </c>
      <c r="B97" s="41">
        <f>IF($A97="", "", VLOOKUP($A97, '2015 data'!B:G, 3, FALSE))</f>
        <v>1840</v>
      </c>
      <c r="C97" s="41" t="str">
        <f>IF($A97="", "", VLOOKUP($A97, '2015 data'!B:G, 4, FALSE))</f>
        <v>Super Runners Mark</v>
      </c>
      <c r="D97" s="42">
        <f>IF('2015 Consolidated'!$A97="", "", VLOOKUP('2015 Consolidated'!$A97, '2015 data'!B:G, 5, FALSE))</f>
        <v>42202</v>
      </c>
      <c r="E97" s="43">
        <f>IF($A97="", "", VLOOKUP($A97, '2015 data'!B:G, 6, FALSE))</f>
        <v>22709.74</v>
      </c>
      <c r="F97" s="43">
        <f>IF($A97="", "", IFERROR(VLOOKUP($A97, '2015 data'!C:G, 5, FALSE), 0))</f>
        <v>-22709.74</v>
      </c>
      <c r="G97" s="44">
        <f>IFERROR(VLOOKUP($A97, '2015 data'!C:G, 4, FALSE), "")</f>
        <v>42272</v>
      </c>
      <c r="H97" s="43">
        <f t="shared" si="7"/>
        <v>0</v>
      </c>
      <c r="I97" s="45" t="str">
        <f>IF($G97&lt;&gt;"","Received",IF($A97="","",Validation!$D$6-$D97))</f>
        <v>Received</v>
      </c>
      <c r="J97" s="49">
        <f t="shared" si="8"/>
        <v>0</v>
      </c>
      <c r="K97" s="49" t="str">
        <f t="shared" si="9"/>
        <v/>
      </c>
      <c r="L97" s="49">
        <f t="shared" si="10"/>
        <v>2015</v>
      </c>
      <c r="M97" s="49">
        <f t="shared" si="11"/>
        <v>2015</v>
      </c>
      <c r="N97" s="49">
        <f t="shared" si="12"/>
        <v>9</v>
      </c>
      <c r="O97">
        <f t="shared" si="13"/>
        <v>1</v>
      </c>
    </row>
    <row r="98" spans="1:15" ht="14.4" thickTop="1" thickBot="1" x14ac:dyDescent="0.3">
      <c r="A98" s="41">
        <f>IF('2015 data'!$A98 = "Sales", '2015 data'!B98, "")</f>
        <v>1097</v>
      </c>
      <c r="B98" s="41">
        <f>IF($A98="", "", VLOOKUP($A98, '2015 data'!B:G, 3, FALSE))</f>
        <v>1863</v>
      </c>
      <c r="C98" s="41" t="str">
        <f>IF($A98="", "", VLOOKUP($A98, '2015 data'!B:G, 4, FALSE))</f>
        <v>Fit N Fun</v>
      </c>
      <c r="D98" s="42">
        <f>IF('2015 Consolidated'!$A98="", "", VLOOKUP('2015 Consolidated'!$A98, '2015 data'!B:G, 5, FALSE))</f>
        <v>42205</v>
      </c>
      <c r="E98" s="43">
        <f>IF($A98="", "", VLOOKUP($A98, '2015 data'!B:G, 6, FALSE))</f>
        <v>9105.39</v>
      </c>
      <c r="F98" s="43">
        <f>IF($A98="", "", IFERROR(VLOOKUP($A98, '2015 data'!C:G, 5, FALSE), 0))</f>
        <v>-9105.39</v>
      </c>
      <c r="G98" s="44">
        <f>IFERROR(VLOOKUP($A98, '2015 data'!C:G, 4, FALSE), "")</f>
        <v>42263</v>
      </c>
      <c r="H98" s="43">
        <f t="shared" si="7"/>
        <v>0</v>
      </c>
      <c r="I98" s="45" t="str">
        <f>IF($G98&lt;&gt;"","Received",IF($A98="","",Validation!$D$6-$D98))</f>
        <v>Received</v>
      </c>
      <c r="J98" s="49">
        <f t="shared" si="8"/>
        <v>0</v>
      </c>
      <c r="K98" s="49" t="str">
        <f t="shared" si="9"/>
        <v/>
      </c>
      <c r="L98" s="49">
        <f t="shared" si="10"/>
        <v>2015</v>
      </c>
      <c r="M98" s="49">
        <f t="shared" si="11"/>
        <v>2015</v>
      </c>
      <c r="N98" s="49">
        <f t="shared" si="12"/>
        <v>9</v>
      </c>
      <c r="O98">
        <f t="shared" si="13"/>
        <v>1</v>
      </c>
    </row>
    <row r="99" spans="1:15" ht="14.4" thickTop="1" thickBot="1" x14ac:dyDescent="0.3">
      <c r="A99" s="41">
        <f>IF('2015 data'!$A99 = "Sales", '2015 data'!B99, "")</f>
        <v>1098</v>
      </c>
      <c r="B99" s="41">
        <f>IF($A99="", "", VLOOKUP($A99, '2015 data'!B:G, 3, FALSE))</f>
        <v>1864</v>
      </c>
      <c r="C99" s="41" t="str">
        <f>IF($A99="", "", VLOOKUP($A99, '2015 data'!B:G, 4, FALSE))</f>
        <v>Cross Country Mart</v>
      </c>
      <c r="D99" s="42">
        <f>IF('2015 Consolidated'!$A99="", "", VLOOKUP('2015 Consolidated'!$A99, '2015 data'!B:G, 5, FALSE))</f>
        <v>42205</v>
      </c>
      <c r="E99" s="43">
        <f>IF($A99="", "", VLOOKUP($A99, '2015 data'!B:G, 6, FALSE))</f>
        <v>16932.509999999998</v>
      </c>
      <c r="F99" s="43">
        <f>IF($A99="", "", IFERROR(VLOOKUP($A99, '2015 data'!C:G, 5, FALSE), 0))</f>
        <v>-16932.509999999998</v>
      </c>
      <c r="G99" s="44">
        <f>IFERROR(VLOOKUP($A99, '2015 data'!C:G, 4, FALSE), "")</f>
        <v>42285</v>
      </c>
      <c r="H99" s="43">
        <f t="shared" si="7"/>
        <v>0</v>
      </c>
      <c r="I99" s="45" t="str">
        <f>IF($G99&lt;&gt;"","Received",IF($A99="","",Validation!$D$6-$D99))</f>
        <v>Received</v>
      </c>
      <c r="J99" s="49">
        <f t="shared" si="8"/>
        <v>0</v>
      </c>
      <c r="K99" s="49" t="str">
        <f t="shared" si="9"/>
        <v/>
      </c>
      <c r="L99" s="49">
        <f t="shared" si="10"/>
        <v>2015</v>
      </c>
      <c r="M99" s="49">
        <f t="shared" si="11"/>
        <v>2015</v>
      </c>
      <c r="N99" s="49">
        <f t="shared" si="12"/>
        <v>10</v>
      </c>
      <c r="O99">
        <f t="shared" si="13"/>
        <v>1</v>
      </c>
    </row>
    <row r="100" spans="1:15" ht="14.4" thickTop="1" thickBot="1" x14ac:dyDescent="0.3">
      <c r="A100" s="41">
        <f>IF('2015 data'!$A100 = "Sales", '2015 data'!B100, "")</f>
        <v>1099</v>
      </c>
      <c r="B100" s="41">
        <f>IF($A100="", "", VLOOKUP($A100, '2015 data'!B:G, 3, FALSE))</f>
        <v>1842</v>
      </c>
      <c r="C100" s="41" t="str">
        <f>IF($A100="", "", VLOOKUP($A100, '2015 data'!B:G, 4, FALSE))</f>
        <v>Northern Lites</v>
      </c>
      <c r="D100" s="42">
        <f>IF('2015 Consolidated'!$A100="", "", VLOOKUP('2015 Consolidated'!$A100, '2015 data'!B:G, 5, FALSE))</f>
        <v>42206</v>
      </c>
      <c r="E100" s="43">
        <f>IF($A100="", "", VLOOKUP($A100, '2015 data'!B:G, 6, FALSE))</f>
        <v>8632.26</v>
      </c>
      <c r="F100" s="43">
        <f>IF($A100="", "", IFERROR(VLOOKUP($A100, '2015 data'!C:G, 5, FALSE), 0))</f>
        <v>-8632.26</v>
      </c>
      <c r="G100" s="44">
        <f>IFERROR(VLOOKUP($A100, '2015 data'!C:G, 4, FALSE), "")</f>
        <v>42278</v>
      </c>
      <c r="H100" s="43">
        <f t="shared" si="7"/>
        <v>0</v>
      </c>
      <c r="I100" s="45" t="str">
        <f>IF($G100&lt;&gt;"","Received",IF($A100="","",Validation!$D$6-$D100))</f>
        <v>Received</v>
      </c>
      <c r="J100" s="49">
        <f t="shared" si="8"/>
        <v>0</v>
      </c>
      <c r="K100" s="49" t="str">
        <f t="shared" si="9"/>
        <v/>
      </c>
      <c r="L100" s="49">
        <f t="shared" si="10"/>
        <v>2015</v>
      </c>
      <c r="M100" s="49">
        <f t="shared" si="11"/>
        <v>2015</v>
      </c>
      <c r="N100" s="49">
        <f t="shared" si="12"/>
        <v>10</v>
      </c>
      <c r="O100">
        <f t="shared" si="13"/>
        <v>1</v>
      </c>
    </row>
    <row r="101" spans="1:15" ht="14.4" thickTop="1" thickBot="1" x14ac:dyDescent="0.3">
      <c r="A101" s="41">
        <f>IF('2015 data'!$A101 = "Sales", '2015 data'!B101, "")</f>
        <v>1100</v>
      </c>
      <c r="B101" s="41">
        <f>IF($A101="", "", VLOOKUP($A101, '2015 data'!B:G, 3, FALSE))</f>
        <v>1843</v>
      </c>
      <c r="C101" s="41" t="str">
        <f>IF($A101="", "", VLOOKUP($A101, '2015 data'!B:G, 4, FALSE))</f>
        <v>Southeast Regional</v>
      </c>
      <c r="D101" s="42">
        <f>IF('2015 Consolidated'!$A101="", "", VLOOKUP('2015 Consolidated'!$A101, '2015 data'!B:G, 5, FALSE))</f>
        <v>42206</v>
      </c>
      <c r="E101" s="43">
        <f>IF($A101="", "", VLOOKUP($A101, '2015 data'!B:G, 6, FALSE))</f>
        <v>11688.63</v>
      </c>
      <c r="F101" s="43">
        <f>IF($A101="", "", IFERROR(VLOOKUP($A101, '2015 data'!C:G, 5, FALSE), 0))</f>
        <v>-11688.63</v>
      </c>
      <c r="G101" s="44">
        <f>IFERROR(VLOOKUP($A101, '2015 data'!C:G, 4, FALSE), "")</f>
        <v>42254</v>
      </c>
      <c r="H101" s="43">
        <f t="shared" si="7"/>
        <v>0</v>
      </c>
      <c r="I101" s="45" t="str">
        <f>IF($G101&lt;&gt;"","Received",IF($A101="","",Validation!$D$6-$D101))</f>
        <v>Received</v>
      </c>
      <c r="J101" s="49">
        <f t="shared" si="8"/>
        <v>0</v>
      </c>
      <c r="K101" s="49" t="str">
        <f t="shared" si="9"/>
        <v/>
      </c>
      <c r="L101" s="49">
        <f t="shared" si="10"/>
        <v>2015</v>
      </c>
      <c r="M101" s="49">
        <f t="shared" si="11"/>
        <v>2015</v>
      </c>
      <c r="N101" s="49">
        <f t="shared" si="12"/>
        <v>9</v>
      </c>
      <c r="O101">
        <f t="shared" si="13"/>
        <v>1</v>
      </c>
    </row>
    <row r="102" spans="1:15" ht="14.4" thickTop="1" thickBot="1" x14ac:dyDescent="0.3">
      <c r="A102" s="41">
        <f>IF('2015 data'!$A102 = "Sales", '2015 data'!B102, "")</f>
        <v>1101</v>
      </c>
      <c r="B102" s="41">
        <f>IF($A102="", "", VLOOKUP($A102, '2015 data'!B:G, 3, FALSE))</f>
        <v>1168</v>
      </c>
      <c r="C102" s="41" t="str">
        <f>IF($A102="", "", VLOOKUP($A102, '2015 data'!B:G, 4, FALSE))</f>
        <v>Bigmart</v>
      </c>
      <c r="D102" s="42">
        <f>IF('2015 Consolidated'!$A102="", "", VLOOKUP('2015 Consolidated'!$A102, '2015 data'!B:G, 5, FALSE))</f>
        <v>42206</v>
      </c>
      <c r="E102" s="43">
        <f>IF($A102="", "", VLOOKUP($A102, '2015 data'!B:G, 6, FALSE))</f>
        <v>25976.16</v>
      </c>
      <c r="F102" s="43">
        <f>IF($A102="", "", IFERROR(VLOOKUP($A102, '2015 data'!C:G, 5, FALSE), 0))</f>
        <v>-25976.16</v>
      </c>
      <c r="G102" s="44">
        <f>IFERROR(VLOOKUP($A102, '2015 data'!C:G, 4, FALSE), "")</f>
        <v>42258</v>
      </c>
      <c r="H102" s="43">
        <f t="shared" si="7"/>
        <v>0</v>
      </c>
      <c r="I102" s="45" t="str">
        <f>IF($G102&lt;&gt;"","Received",IF($A102="","",Validation!$D$6-$D102))</f>
        <v>Received</v>
      </c>
      <c r="J102" s="49">
        <f t="shared" si="8"/>
        <v>0</v>
      </c>
      <c r="K102" s="49" t="str">
        <f t="shared" si="9"/>
        <v/>
      </c>
      <c r="L102" s="49">
        <f t="shared" si="10"/>
        <v>2015</v>
      </c>
      <c r="M102" s="49">
        <f t="shared" si="11"/>
        <v>2015</v>
      </c>
      <c r="N102" s="49">
        <f t="shared" si="12"/>
        <v>9</v>
      </c>
      <c r="O102">
        <f t="shared" si="13"/>
        <v>1</v>
      </c>
    </row>
    <row r="103" spans="1:15" ht="14.4" thickTop="1" thickBot="1" x14ac:dyDescent="0.3">
      <c r="A103" s="41">
        <f>IF('2015 data'!$A103 = "Sales", '2015 data'!B103, "")</f>
        <v>1102</v>
      </c>
      <c r="B103" s="41">
        <f>IF($A103="", "", VLOOKUP($A103, '2015 data'!B:G, 3, FALSE))</f>
        <v>1842</v>
      </c>
      <c r="C103" s="41" t="str">
        <f>IF($A103="", "", VLOOKUP($A103, '2015 data'!B:G, 4, FALSE))</f>
        <v>Northern Lites</v>
      </c>
      <c r="D103" s="42">
        <f>IF('2015 Consolidated'!$A103="", "", VLOOKUP('2015 Consolidated'!$A103, '2015 data'!B:G, 5, FALSE))</f>
        <v>42207</v>
      </c>
      <c r="E103" s="43">
        <f>IF($A103="", "", VLOOKUP($A103, '2015 data'!B:G, 6, FALSE))</f>
        <v>8212.9599999999991</v>
      </c>
      <c r="F103" s="43">
        <f>IF($A103="", "", IFERROR(VLOOKUP($A103, '2015 data'!C:G, 5, FALSE), 0))</f>
        <v>-8212.9599999999991</v>
      </c>
      <c r="G103" s="44">
        <f>IFERROR(VLOOKUP($A103, '2015 data'!C:G, 4, FALSE), "")</f>
        <v>42251</v>
      </c>
      <c r="H103" s="43">
        <f t="shared" si="7"/>
        <v>0</v>
      </c>
      <c r="I103" s="45" t="str">
        <f>IF($G103&lt;&gt;"","Received",IF($A103="","",Validation!$D$6-$D103))</f>
        <v>Received</v>
      </c>
      <c r="J103" s="49">
        <f t="shared" si="8"/>
        <v>0</v>
      </c>
      <c r="K103" s="49" t="str">
        <f t="shared" si="9"/>
        <v/>
      </c>
      <c r="L103" s="49">
        <f t="shared" si="10"/>
        <v>2015</v>
      </c>
      <c r="M103" s="49">
        <f t="shared" si="11"/>
        <v>2015</v>
      </c>
      <c r="N103" s="49">
        <f t="shared" si="12"/>
        <v>9</v>
      </c>
      <c r="O103">
        <f t="shared" si="13"/>
        <v>1</v>
      </c>
    </row>
    <row r="104" spans="1:15" ht="14.4" thickTop="1" thickBot="1" x14ac:dyDescent="0.3">
      <c r="A104" s="41">
        <f>IF('2015 data'!$A104 = "Sales", '2015 data'!B104, "")</f>
        <v>1103</v>
      </c>
      <c r="B104" s="41">
        <f>IF($A104="", "", VLOOKUP($A104, '2015 data'!B:G, 3, FALSE))</f>
        <v>1839</v>
      </c>
      <c r="C104" s="41" t="str">
        <f>IF($A104="", "", VLOOKUP($A104, '2015 data'!B:G, 4, FALSE))</f>
        <v>Southern Runners</v>
      </c>
      <c r="D104" s="42">
        <f>IF('2015 Consolidated'!$A104="", "", VLOOKUP('2015 Consolidated'!$A104, '2015 data'!B:G, 5, FALSE))</f>
        <v>42207</v>
      </c>
      <c r="E104" s="43">
        <f>IF($A104="", "", VLOOKUP($A104, '2015 data'!B:G, 6, FALSE))</f>
        <v>49452.37</v>
      </c>
      <c r="F104" s="43">
        <f>IF($A104="", "", IFERROR(VLOOKUP($A104, '2015 data'!C:G, 5, FALSE), 0))</f>
        <v>-49452.37</v>
      </c>
      <c r="G104" s="44">
        <f>IFERROR(VLOOKUP($A104, '2015 data'!C:G, 4, FALSE), "")</f>
        <v>42255</v>
      </c>
      <c r="H104" s="43">
        <f t="shared" si="7"/>
        <v>0</v>
      </c>
      <c r="I104" s="45" t="str">
        <f>IF($G104&lt;&gt;"","Received",IF($A104="","",Validation!$D$6-$D104))</f>
        <v>Received</v>
      </c>
      <c r="J104" s="49">
        <f t="shared" si="8"/>
        <v>0</v>
      </c>
      <c r="K104" s="49" t="str">
        <f t="shared" si="9"/>
        <v/>
      </c>
      <c r="L104" s="49">
        <f t="shared" si="10"/>
        <v>2015</v>
      </c>
      <c r="M104" s="49">
        <f t="shared" si="11"/>
        <v>2015</v>
      </c>
      <c r="N104" s="49">
        <f t="shared" si="12"/>
        <v>9</v>
      </c>
      <c r="O104">
        <f t="shared" si="13"/>
        <v>1</v>
      </c>
    </row>
    <row r="105" spans="1:15" ht="14.4" thickTop="1" thickBot="1" x14ac:dyDescent="0.3">
      <c r="A105" s="41">
        <f>IF('2015 data'!$A105 = "Sales", '2015 data'!B105, "")</f>
        <v>1104</v>
      </c>
      <c r="B105" s="41">
        <f>IF($A105="", "", VLOOKUP($A105, '2015 data'!B:G, 3, FALSE))</f>
        <v>1842</v>
      </c>
      <c r="C105" s="41" t="str">
        <f>IF($A105="", "", VLOOKUP($A105, '2015 data'!B:G, 4, FALSE))</f>
        <v>Northern Lites</v>
      </c>
      <c r="D105" s="42">
        <f>IF('2015 Consolidated'!$A105="", "", VLOOKUP('2015 Consolidated'!$A105, '2015 data'!B:G, 5, FALSE))</f>
        <v>42207</v>
      </c>
      <c r="E105" s="43">
        <f>IF($A105="", "", VLOOKUP($A105, '2015 data'!B:G, 6, FALSE))</f>
        <v>23758.22</v>
      </c>
      <c r="F105" s="43">
        <f>IF($A105="", "", IFERROR(VLOOKUP($A105, '2015 data'!C:G, 5, FALSE), 0))</f>
        <v>-23758.22</v>
      </c>
      <c r="G105" s="44">
        <f>IFERROR(VLOOKUP($A105, '2015 data'!C:G, 4, FALSE), "")</f>
        <v>42241</v>
      </c>
      <c r="H105" s="43">
        <f t="shared" si="7"/>
        <v>0</v>
      </c>
      <c r="I105" s="45" t="str">
        <f>IF($G105&lt;&gt;"","Received",IF($A105="","",Validation!$D$6-$D105))</f>
        <v>Received</v>
      </c>
      <c r="J105" s="49">
        <f t="shared" si="8"/>
        <v>0</v>
      </c>
      <c r="K105" s="49" t="str">
        <f t="shared" si="9"/>
        <v/>
      </c>
      <c r="L105" s="49">
        <f t="shared" si="10"/>
        <v>2015</v>
      </c>
      <c r="M105" s="49">
        <f t="shared" si="11"/>
        <v>2015</v>
      </c>
      <c r="N105" s="49">
        <f t="shared" si="12"/>
        <v>8</v>
      </c>
      <c r="O105">
        <f t="shared" si="13"/>
        <v>1</v>
      </c>
    </row>
    <row r="106" spans="1:15" ht="14.4" thickTop="1" thickBot="1" x14ac:dyDescent="0.3">
      <c r="A106" s="41">
        <f>IF('2015 data'!$A106 = "Sales", '2015 data'!B106, "")</f>
        <v>1105</v>
      </c>
      <c r="B106" s="41">
        <f>IF($A106="", "", VLOOKUP($A106, '2015 data'!B:G, 3, FALSE))</f>
        <v>1814</v>
      </c>
      <c r="C106" s="41" t="str">
        <f>IF($A106="", "", VLOOKUP($A106, '2015 data'!B:G, 4, FALSE))</f>
        <v>ValueChoice</v>
      </c>
      <c r="D106" s="42">
        <f>IF('2015 Consolidated'!$A106="", "", VLOOKUP('2015 Consolidated'!$A106, '2015 data'!B:G, 5, FALSE))</f>
        <v>42209</v>
      </c>
      <c r="E106" s="43">
        <f>IF($A106="", "", VLOOKUP($A106, '2015 data'!B:G, 6, FALSE))</f>
        <v>12687.02</v>
      </c>
      <c r="F106" s="43">
        <f>IF($A106="", "", IFERROR(VLOOKUP($A106, '2015 data'!C:G, 5, FALSE), 0))</f>
        <v>-12687.02</v>
      </c>
      <c r="G106" s="44">
        <f>IFERROR(VLOOKUP($A106, '2015 data'!C:G, 4, FALSE), "")</f>
        <v>42255</v>
      </c>
      <c r="H106" s="43">
        <f t="shared" si="7"/>
        <v>0</v>
      </c>
      <c r="I106" s="45" t="str">
        <f>IF($G106&lt;&gt;"","Received",IF($A106="","",Validation!$D$6-$D106))</f>
        <v>Received</v>
      </c>
      <c r="J106" s="49">
        <f t="shared" si="8"/>
        <v>0</v>
      </c>
      <c r="K106" s="49" t="str">
        <f t="shared" si="9"/>
        <v/>
      </c>
      <c r="L106" s="49">
        <f t="shared" si="10"/>
        <v>2015</v>
      </c>
      <c r="M106" s="49">
        <f t="shared" si="11"/>
        <v>2015</v>
      </c>
      <c r="N106" s="49">
        <f t="shared" si="12"/>
        <v>9</v>
      </c>
      <c r="O106">
        <f t="shared" si="13"/>
        <v>1</v>
      </c>
    </row>
    <row r="107" spans="1:15" ht="14.4" thickTop="1" thickBot="1" x14ac:dyDescent="0.3">
      <c r="A107" s="41">
        <f>IF('2015 data'!$A107 = "Sales", '2015 data'!B107, "")</f>
        <v>1106</v>
      </c>
      <c r="B107" s="41">
        <f>IF($A107="", "", VLOOKUP($A107, '2015 data'!B:G, 3, FALSE))</f>
        <v>1862</v>
      </c>
      <c r="C107" s="41" t="str">
        <f>IF($A107="", "", VLOOKUP($A107, '2015 data'!B:G, 4, FALSE))</f>
        <v>Corner Runner</v>
      </c>
      <c r="D107" s="42">
        <f>IF('2015 Consolidated'!$A107="", "", VLOOKUP('2015 Consolidated'!$A107, '2015 data'!B:G, 5, FALSE))</f>
        <v>42219</v>
      </c>
      <c r="E107" s="43">
        <f>IF($A107="", "", VLOOKUP($A107, '2015 data'!B:G, 6, FALSE))</f>
        <v>12421.74</v>
      </c>
      <c r="F107" s="43">
        <f>IF($A107="", "", IFERROR(VLOOKUP($A107, '2015 data'!C:G, 5, FALSE), 0))</f>
        <v>-12421.74</v>
      </c>
      <c r="G107" s="44">
        <f>IFERROR(VLOOKUP($A107, '2015 data'!C:G, 4, FALSE), "")</f>
        <v>42293</v>
      </c>
      <c r="H107" s="43">
        <f t="shared" si="7"/>
        <v>0</v>
      </c>
      <c r="I107" s="45" t="str">
        <f>IF($G107&lt;&gt;"","Received",IF($A107="","",Validation!$D$6-$D107))</f>
        <v>Received</v>
      </c>
      <c r="J107" s="49">
        <f t="shared" si="8"/>
        <v>0</v>
      </c>
      <c r="K107" s="49" t="str">
        <f t="shared" si="9"/>
        <v/>
      </c>
      <c r="L107" s="49">
        <f t="shared" si="10"/>
        <v>2015</v>
      </c>
      <c r="M107" s="49">
        <f t="shared" si="11"/>
        <v>2015</v>
      </c>
      <c r="N107" s="49">
        <f t="shared" si="12"/>
        <v>10</v>
      </c>
      <c r="O107">
        <f t="shared" si="13"/>
        <v>1</v>
      </c>
    </row>
    <row r="108" spans="1:15" ht="14.4" thickTop="1" thickBot="1" x14ac:dyDescent="0.3">
      <c r="A108" s="41">
        <f>IF('2015 data'!$A108 = "Sales", '2015 data'!B108, "")</f>
        <v>1107</v>
      </c>
      <c r="B108" s="41">
        <f>IF($A108="", "", VLOOKUP($A108, '2015 data'!B:G, 3, FALSE))</f>
        <v>1863</v>
      </c>
      <c r="C108" s="41" t="str">
        <f>IF($A108="", "", VLOOKUP($A108, '2015 data'!B:G, 4, FALSE))</f>
        <v>Fit N Fun</v>
      </c>
      <c r="D108" s="42">
        <f>IF('2015 Consolidated'!$A108="", "", VLOOKUP('2015 Consolidated'!$A108, '2015 data'!B:G, 5, FALSE))</f>
        <v>42219</v>
      </c>
      <c r="E108" s="43">
        <f>IF($A108="", "", VLOOKUP($A108, '2015 data'!B:G, 6, FALSE))</f>
        <v>9895.25</v>
      </c>
      <c r="F108" s="43">
        <f>IF($A108="", "", IFERROR(VLOOKUP($A108, '2015 data'!C:G, 5, FALSE), 0))</f>
        <v>-9895.25</v>
      </c>
      <c r="G108" s="44">
        <f>IFERROR(VLOOKUP($A108, '2015 data'!C:G, 4, FALSE), "")</f>
        <v>42275</v>
      </c>
      <c r="H108" s="43">
        <f t="shared" si="7"/>
        <v>0</v>
      </c>
      <c r="I108" s="45" t="str">
        <f>IF($G108&lt;&gt;"","Received",IF($A108="","",Validation!$D$6-$D108))</f>
        <v>Received</v>
      </c>
      <c r="J108" s="49">
        <f t="shared" si="8"/>
        <v>0</v>
      </c>
      <c r="K108" s="49" t="str">
        <f t="shared" si="9"/>
        <v/>
      </c>
      <c r="L108" s="49">
        <f t="shared" si="10"/>
        <v>2015</v>
      </c>
      <c r="M108" s="49">
        <f t="shared" si="11"/>
        <v>2015</v>
      </c>
      <c r="N108" s="49">
        <f t="shared" si="12"/>
        <v>9</v>
      </c>
      <c r="O108">
        <f t="shared" si="13"/>
        <v>1</v>
      </c>
    </row>
    <row r="109" spans="1:15" ht="14.4" thickTop="1" thickBot="1" x14ac:dyDescent="0.3">
      <c r="A109" s="41">
        <f>IF('2015 data'!$A109 = "Sales", '2015 data'!B109, "")</f>
        <v>1108</v>
      </c>
      <c r="B109" s="41">
        <f>IF($A109="", "", VLOOKUP($A109, '2015 data'!B:G, 3, FALSE))</f>
        <v>1864</v>
      </c>
      <c r="C109" s="41" t="str">
        <f>IF($A109="", "", VLOOKUP($A109, '2015 data'!B:G, 4, FALSE))</f>
        <v>Cross Country Mart</v>
      </c>
      <c r="D109" s="42">
        <f>IF('2015 Consolidated'!$A109="", "", VLOOKUP('2015 Consolidated'!$A109, '2015 data'!B:G, 5, FALSE))</f>
        <v>42219</v>
      </c>
      <c r="E109" s="43">
        <f>IF($A109="", "", VLOOKUP($A109, '2015 data'!B:G, 6, FALSE))</f>
        <v>18357.25</v>
      </c>
      <c r="F109" s="43">
        <f>IF($A109="", "", IFERROR(VLOOKUP($A109, '2015 data'!C:G, 5, FALSE), 0))</f>
        <v>-18357.25</v>
      </c>
      <c r="G109" s="44">
        <f>IFERROR(VLOOKUP($A109, '2015 data'!C:G, 4, FALSE), "")</f>
        <v>42247</v>
      </c>
      <c r="H109" s="43">
        <f t="shared" si="7"/>
        <v>0</v>
      </c>
      <c r="I109" s="45" t="str">
        <f>IF($G109&lt;&gt;"","Received",IF($A109="","",Validation!$D$6-$D109))</f>
        <v>Received</v>
      </c>
      <c r="J109" s="49">
        <f t="shared" si="8"/>
        <v>0</v>
      </c>
      <c r="K109" s="49" t="str">
        <f t="shared" si="9"/>
        <v/>
      </c>
      <c r="L109" s="49">
        <f t="shared" si="10"/>
        <v>2015</v>
      </c>
      <c r="M109" s="49">
        <f t="shared" si="11"/>
        <v>2015</v>
      </c>
      <c r="N109" s="49">
        <f t="shared" si="12"/>
        <v>8</v>
      </c>
      <c r="O109">
        <f t="shared" si="13"/>
        <v>1</v>
      </c>
    </row>
    <row r="110" spans="1:15" ht="14.4" thickTop="1" thickBot="1" x14ac:dyDescent="0.3">
      <c r="A110" s="41">
        <f>IF('2015 data'!$A110 = "Sales", '2015 data'!B110, "")</f>
        <v>1109</v>
      </c>
      <c r="B110" s="41">
        <f>IF($A110="", "", VLOOKUP($A110, '2015 data'!B:G, 3, FALSE))</f>
        <v>1843</v>
      </c>
      <c r="C110" s="41" t="str">
        <f>IF($A110="", "", VLOOKUP($A110, '2015 data'!B:G, 4, FALSE))</f>
        <v>Southeast Regional</v>
      </c>
      <c r="D110" s="42">
        <f>IF('2015 Consolidated'!$A110="", "", VLOOKUP('2015 Consolidated'!$A110, '2015 data'!B:G, 5, FALSE))</f>
        <v>42222</v>
      </c>
      <c r="E110" s="43">
        <f>IF($A110="", "", VLOOKUP($A110, '2015 data'!B:G, 6, FALSE))</f>
        <v>13328.83</v>
      </c>
      <c r="F110" s="43">
        <f>IF($A110="", "", IFERROR(VLOOKUP($A110, '2015 data'!C:G, 5, FALSE), 0))</f>
        <v>-13328.83</v>
      </c>
      <c r="G110" s="44">
        <f>IFERROR(VLOOKUP($A110, '2015 data'!C:G, 4, FALSE), "")</f>
        <v>42276</v>
      </c>
      <c r="H110" s="43">
        <f t="shared" si="7"/>
        <v>0</v>
      </c>
      <c r="I110" s="45" t="str">
        <f>IF($G110&lt;&gt;"","Received",IF($A110="","",Validation!$D$6-$D110))</f>
        <v>Received</v>
      </c>
      <c r="J110" s="49">
        <f t="shared" si="8"/>
        <v>0</v>
      </c>
      <c r="K110" s="49" t="str">
        <f t="shared" si="9"/>
        <v/>
      </c>
      <c r="L110" s="49">
        <f t="shared" si="10"/>
        <v>2015</v>
      </c>
      <c r="M110" s="49">
        <f t="shared" si="11"/>
        <v>2015</v>
      </c>
      <c r="N110" s="49">
        <f t="shared" si="12"/>
        <v>9</v>
      </c>
      <c r="O110">
        <f t="shared" si="13"/>
        <v>1</v>
      </c>
    </row>
    <row r="111" spans="1:15" ht="14.4" thickTop="1" thickBot="1" x14ac:dyDescent="0.3">
      <c r="A111" s="41">
        <f>IF('2015 data'!$A111 = "Sales", '2015 data'!B111, "")</f>
        <v>1110</v>
      </c>
      <c r="B111" s="41">
        <f>IF($A111="", "", VLOOKUP($A111, '2015 data'!B:G, 3, FALSE))</f>
        <v>1814</v>
      </c>
      <c r="C111" s="41" t="str">
        <f>IF($A111="", "", VLOOKUP($A111, '2015 data'!B:G, 4, FALSE))</f>
        <v>ValueChoice</v>
      </c>
      <c r="D111" s="42">
        <f>IF('2015 Consolidated'!$A111="", "", VLOOKUP('2015 Consolidated'!$A111, '2015 data'!B:G, 5, FALSE))</f>
        <v>42223</v>
      </c>
      <c r="E111" s="43">
        <f>IF($A111="", "", VLOOKUP($A111, '2015 data'!B:G, 6, FALSE))</f>
        <v>13231.73</v>
      </c>
      <c r="F111" s="43">
        <f>IF($A111="", "", IFERROR(VLOOKUP($A111, '2015 data'!C:G, 5, FALSE), 0))</f>
        <v>-13231.73</v>
      </c>
      <c r="G111" s="44">
        <f>IFERROR(VLOOKUP($A111, '2015 data'!C:G, 4, FALSE), "")</f>
        <v>42285</v>
      </c>
      <c r="H111" s="43">
        <f t="shared" si="7"/>
        <v>0</v>
      </c>
      <c r="I111" s="45" t="str">
        <f>IF($G111&lt;&gt;"","Received",IF($A111="","",Validation!$D$6-$D111))</f>
        <v>Received</v>
      </c>
      <c r="J111" s="49">
        <f t="shared" si="8"/>
        <v>0</v>
      </c>
      <c r="K111" s="49" t="str">
        <f t="shared" si="9"/>
        <v/>
      </c>
      <c r="L111" s="49">
        <f t="shared" si="10"/>
        <v>2015</v>
      </c>
      <c r="M111" s="49">
        <f t="shared" si="11"/>
        <v>2015</v>
      </c>
      <c r="N111" s="49">
        <f t="shared" si="12"/>
        <v>10</v>
      </c>
      <c r="O111">
        <f t="shared" si="13"/>
        <v>1</v>
      </c>
    </row>
    <row r="112" spans="1:15" ht="14.4" thickTop="1" thickBot="1" x14ac:dyDescent="0.3">
      <c r="A112" s="41">
        <f>IF('2015 data'!$A112 = "Sales", '2015 data'!B112, "")</f>
        <v>1111</v>
      </c>
      <c r="B112" s="41">
        <f>IF($A112="", "", VLOOKUP($A112, '2015 data'!B:G, 3, FALSE))</f>
        <v>1842</v>
      </c>
      <c r="C112" s="41" t="str">
        <f>IF($A112="", "", VLOOKUP($A112, '2015 data'!B:G, 4, FALSE))</f>
        <v>Northern Lites</v>
      </c>
      <c r="D112" s="42">
        <f>IF('2015 Consolidated'!$A112="", "", VLOOKUP('2015 Consolidated'!$A112, '2015 data'!B:G, 5, FALSE))</f>
        <v>42223</v>
      </c>
      <c r="E112" s="43">
        <f>IF($A112="", "", VLOOKUP($A112, '2015 data'!B:G, 6, FALSE))</f>
        <v>9608.5400000000009</v>
      </c>
      <c r="F112" s="43">
        <f>IF($A112="", "", IFERROR(VLOOKUP($A112, '2015 data'!C:G, 5, FALSE), 0))</f>
        <v>-9608.5400000000009</v>
      </c>
      <c r="G112" s="44">
        <f>IFERROR(VLOOKUP($A112, '2015 data'!C:G, 4, FALSE), "")</f>
        <v>42293</v>
      </c>
      <c r="H112" s="43">
        <f t="shared" si="7"/>
        <v>0</v>
      </c>
      <c r="I112" s="45" t="str">
        <f>IF($G112&lt;&gt;"","Received",IF($A112="","",Validation!$D$6-$D112))</f>
        <v>Received</v>
      </c>
      <c r="J112" s="49">
        <f t="shared" si="8"/>
        <v>0</v>
      </c>
      <c r="K112" s="49" t="str">
        <f t="shared" si="9"/>
        <v/>
      </c>
      <c r="L112" s="49">
        <f t="shared" si="10"/>
        <v>2015</v>
      </c>
      <c r="M112" s="49">
        <f t="shared" si="11"/>
        <v>2015</v>
      </c>
      <c r="N112" s="49">
        <f t="shared" si="12"/>
        <v>10</v>
      </c>
      <c r="O112">
        <f t="shared" si="13"/>
        <v>1</v>
      </c>
    </row>
    <row r="113" spans="1:15" ht="14.4" thickTop="1" thickBot="1" x14ac:dyDescent="0.3">
      <c r="A113" s="41">
        <f>IF('2015 data'!$A113 = "Sales", '2015 data'!B113, "")</f>
        <v>1112</v>
      </c>
      <c r="B113" s="41">
        <f>IF($A113="", "", VLOOKUP($A113, '2015 data'!B:G, 3, FALSE))</f>
        <v>1167</v>
      </c>
      <c r="C113" s="41" t="str">
        <f>IF($A113="", "", VLOOKUP($A113, '2015 data'!B:G, 4, FALSE))</f>
        <v>Goodway</v>
      </c>
      <c r="D113" s="42">
        <f>IF('2015 Consolidated'!$A113="", "", VLOOKUP('2015 Consolidated'!$A113, '2015 data'!B:G, 5, FALSE))</f>
        <v>42223</v>
      </c>
      <c r="E113" s="43">
        <f>IF($A113="", "", VLOOKUP($A113, '2015 data'!B:G, 6, FALSE))</f>
        <v>11152.68</v>
      </c>
      <c r="F113" s="43">
        <f>IF($A113="", "", IFERROR(VLOOKUP($A113, '2015 data'!C:G, 5, FALSE), 0))</f>
        <v>-11152.68</v>
      </c>
      <c r="G113" s="44">
        <f>IFERROR(VLOOKUP($A113, '2015 data'!C:G, 4, FALSE), "")</f>
        <v>42285</v>
      </c>
      <c r="H113" s="43">
        <f t="shared" si="7"/>
        <v>0</v>
      </c>
      <c r="I113" s="45" t="str">
        <f>IF($G113&lt;&gt;"","Received",IF($A113="","",Validation!$D$6-$D113))</f>
        <v>Received</v>
      </c>
      <c r="J113" s="49">
        <f t="shared" si="8"/>
        <v>0</v>
      </c>
      <c r="K113" s="49" t="str">
        <f t="shared" si="9"/>
        <v/>
      </c>
      <c r="L113" s="49">
        <f t="shared" si="10"/>
        <v>2015</v>
      </c>
      <c r="M113" s="49">
        <f t="shared" si="11"/>
        <v>2015</v>
      </c>
      <c r="N113" s="49">
        <f t="shared" si="12"/>
        <v>10</v>
      </c>
      <c r="O113">
        <f t="shared" si="13"/>
        <v>1</v>
      </c>
    </row>
    <row r="114" spans="1:15" ht="14.4" thickTop="1" thickBot="1" x14ac:dyDescent="0.3">
      <c r="A114" s="41">
        <f>IF('2015 data'!$A114 = "Sales", '2015 data'!B114, "")</f>
        <v>1113</v>
      </c>
      <c r="B114" s="41">
        <f>IF($A114="", "", VLOOKUP($A114, '2015 data'!B:G, 3, FALSE))</f>
        <v>1843</v>
      </c>
      <c r="C114" s="41" t="str">
        <f>IF($A114="", "", VLOOKUP($A114, '2015 data'!B:G, 4, FALSE))</f>
        <v>Southeast Regional</v>
      </c>
      <c r="D114" s="42">
        <f>IF('2015 Consolidated'!$A114="", "", VLOOKUP('2015 Consolidated'!$A114, '2015 data'!B:G, 5, FALSE))</f>
        <v>42223</v>
      </c>
      <c r="E114" s="43">
        <f>IF($A114="", "", VLOOKUP($A114, '2015 data'!B:G, 6, FALSE))</f>
        <v>8723.65</v>
      </c>
      <c r="F114" s="43">
        <f>IF($A114="", "", IFERROR(VLOOKUP($A114, '2015 data'!C:G, 5, FALSE), 0))</f>
        <v>-8723.65</v>
      </c>
      <c r="G114" s="44">
        <f>IFERROR(VLOOKUP($A114, '2015 data'!C:G, 4, FALSE), "")</f>
        <v>42286</v>
      </c>
      <c r="H114" s="43">
        <f t="shared" si="7"/>
        <v>0</v>
      </c>
      <c r="I114" s="45" t="str">
        <f>IF($G114&lt;&gt;"","Received",IF($A114="","",Validation!$D$6-$D114))</f>
        <v>Received</v>
      </c>
      <c r="J114" s="49">
        <f t="shared" si="8"/>
        <v>0</v>
      </c>
      <c r="K114" s="49" t="str">
        <f t="shared" si="9"/>
        <v/>
      </c>
      <c r="L114" s="49">
        <f t="shared" si="10"/>
        <v>2015</v>
      </c>
      <c r="M114" s="49">
        <f t="shared" si="11"/>
        <v>2015</v>
      </c>
      <c r="N114" s="49">
        <f t="shared" si="12"/>
        <v>10</v>
      </c>
      <c r="O114">
        <f t="shared" si="13"/>
        <v>1</v>
      </c>
    </row>
    <row r="115" spans="1:15" ht="14.4" thickTop="1" thickBot="1" x14ac:dyDescent="0.3">
      <c r="A115" s="41">
        <f>IF('2015 data'!$A115 = "Sales", '2015 data'!B115, "")</f>
        <v>1114</v>
      </c>
      <c r="B115" s="41">
        <f>IF($A115="", "", VLOOKUP($A115, '2015 data'!B:G, 3, FALSE))</f>
        <v>1841</v>
      </c>
      <c r="C115" s="41" t="str">
        <f>IF($A115="", "", VLOOKUP($A115, '2015 data'!B:G, 4, FALSE))</f>
        <v>Neighborhood Athletic Supply</v>
      </c>
      <c r="D115" s="42">
        <f>IF('2015 Consolidated'!$A115="", "", VLOOKUP('2015 Consolidated'!$A115, '2015 data'!B:G, 5, FALSE))</f>
        <v>42226</v>
      </c>
      <c r="E115" s="43">
        <f>IF($A115="", "", VLOOKUP($A115, '2015 data'!B:G, 6, FALSE))</f>
        <v>4757.8599999999997</v>
      </c>
      <c r="F115" s="43">
        <f>IF($A115="", "", IFERROR(VLOOKUP($A115, '2015 data'!C:G, 5, FALSE), 0))</f>
        <v>-4757.8599999999997</v>
      </c>
      <c r="G115" s="44">
        <f>IFERROR(VLOOKUP($A115, '2015 data'!C:G, 4, FALSE), "")</f>
        <v>42315</v>
      </c>
      <c r="H115" s="43">
        <f t="shared" si="7"/>
        <v>0</v>
      </c>
      <c r="I115" s="45" t="str">
        <f>IF($G115&lt;&gt;"","Received",IF($A115="","",Validation!$D$6-$D115))</f>
        <v>Received</v>
      </c>
      <c r="J115" s="49">
        <f t="shared" si="8"/>
        <v>0</v>
      </c>
      <c r="K115" s="49" t="str">
        <f t="shared" si="9"/>
        <v/>
      </c>
      <c r="L115" s="49">
        <f t="shared" si="10"/>
        <v>2015</v>
      </c>
      <c r="M115" s="49">
        <f t="shared" si="11"/>
        <v>2015</v>
      </c>
      <c r="N115" s="49">
        <f t="shared" si="12"/>
        <v>11</v>
      </c>
      <c r="O115">
        <f t="shared" si="13"/>
        <v>1</v>
      </c>
    </row>
    <row r="116" spans="1:15" ht="14.4" thickTop="1" thickBot="1" x14ac:dyDescent="0.3">
      <c r="A116" s="41">
        <f>IF('2015 data'!$A116 = "Sales", '2015 data'!B116, "")</f>
        <v>1115</v>
      </c>
      <c r="B116" s="41">
        <f>IF($A116="", "", VLOOKUP($A116, '2015 data'!B:G, 3, FALSE))</f>
        <v>1861</v>
      </c>
      <c r="C116" s="41" t="str">
        <f>IF($A116="", "", VLOOKUP($A116, '2015 data'!B:G, 4, FALSE))</f>
        <v>Family Fit</v>
      </c>
      <c r="D116" s="42">
        <f>IF('2015 Consolidated'!$A116="", "", VLOOKUP('2015 Consolidated'!$A116, '2015 data'!B:G, 5, FALSE))</f>
        <v>42226</v>
      </c>
      <c r="E116" s="43">
        <f>IF($A116="", "", VLOOKUP($A116, '2015 data'!B:G, 6, FALSE))</f>
        <v>10516.6</v>
      </c>
      <c r="F116" s="43">
        <f>IF($A116="", "", IFERROR(VLOOKUP($A116, '2015 data'!C:G, 5, FALSE), 0))</f>
        <v>-10516.6</v>
      </c>
      <c r="G116" s="44">
        <f>IFERROR(VLOOKUP($A116, '2015 data'!C:G, 4, FALSE), "")</f>
        <v>42290</v>
      </c>
      <c r="H116" s="43">
        <f t="shared" si="7"/>
        <v>0</v>
      </c>
      <c r="I116" s="45" t="str">
        <f>IF($G116&lt;&gt;"","Received",IF($A116="","",Validation!$D$6-$D116))</f>
        <v>Received</v>
      </c>
      <c r="J116" s="49">
        <f t="shared" si="8"/>
        <v>0</v>
      </c>
      <c r="K116" s="49" t="str">
        <f t="shared" si="9"/>
        <v/>
      </c>
      <c r="L116" s="49">
        <f t="shared" si="10"/>
        <v>2015</v>
      </c>
      <c r="M116" s="49">
        <f t="shared" si="11"/>
        <v>2015</v>
      </c>
      <c r="N116" s="49">
        <f t="shared" si="12"/>
        <v>10</v>
      </c>
      <c r="O116">
        <f t="shared" si="13"/>
        <v>1</v>
      </c>
    </row>
    <row r="117" spans="1:15" ht="14.4" thickTop="1" thickBot="1" x14ac:dyDescent="0.3">
      <c r="A117" s="41">
        <f>IF('2015 data'!$A117 = "Sales", '2015 data'!B117, "")</f>
        <v>1116</v>
      </c>
      <c r="B117" s="41">
        <f>IF($A117="", "", VLOOKUP($A117, '2015 data'!B:G, 3, FALSE))</f>
        <v>1843</v>
      </c>
      <c r="C117" s="41" t="str">
        <f>IF($A117="", "", VLOOKUP($A117, '2015 data'!B:G, 4, FALSE))</f>
        <v>Southeast Regional</v>
      </c>
      <c r="D117" s="42">
        <f>IF('2015 Consolidated'!$A117="", "", VLOOKUP('2015 Consolidated'!$A117, '2015 data'!B:G, 5, FALSE))</f>
        <v>42226</v>
      </c>
      <c r="E117" s="43">
        <f>IF($A117="", "", VLOOKUP($A117, '2015 data'!B:G, 6, FALSE))</f>
        <v>15195.8</v>
      </c>
      <c r="F117" s="43">
        <f>IF($A117="", "", IFERROR(VLOOKUP($A117, '2015 data'!C:G, 5, FALSE), 0))</f>
        <v>-15195.8</v>
      </c>
      <c r="G117" s="44">
        <f>IFERROR(VLOOKUP($A117, '2015 data'!C:G, 4, FALSE), "")</f>
        <v>42279</v>
      </c>
      <c r="H117" s="43">
        <f t="shared" si="7"/>
        <v>0</v>
      </c>
      <c r="I117" s="45" t="str">
        <f>IF($G117&lt;&gt;"","Received",IF($A117="","",Validation!$D$6-$D117))</f>
        <v>Received</v>
      </c>
      <c r="J117" s="49">
        <f t="shared" si="8"/>
        <v>0</v>
      </c>
      <c r="K117" s="49" t="str">
        <f t="shared" si="9"/>
        <v/>
      </c>
      <c r="L117" s="49">
        <f t="shared" si="10"/>
        <v>2015</v>
      </c>
      <c r="M117" s="49">
        <f t="shared" si="11"/>
        <v>2015</v>
      </c>
      <c r="N117" s="49">
        <f t="shared" si="12"/>
        <v>10</v>
      </c>
      <c r="O117">
        <f t="shared" si="13"/>
        <v>1</v>
      </c>
    </row>
    <row r="118" spans="1:15" ht="14.4" thickTop="1" thickBot="1" x14ac:dyDescent="0.3">
      <c r="A118" s="41">
        <f>IF('2015 data'!$A118 = "Sales", '2015 data'!B118, "")</f>
        <v>1117</v>
      </c>
      <c r="B118" s="41">
        <f>IF($A118="", "", VLOOKUP($A118, '2015 data'!B:G, 3, FALSE))</f>
        <v>1836</v>
      </c>
      <c r="C118" s="41" t="str">
        <f>IF($A118="", "", VLOOKUP($A118, '2015 data'!B:G, 4, FALSE))</f>
        <v>Runner's Market</v>
      </c>
      <c r="D118" s="42">
        <f>IF('2015 Consolidated'!$A118="", "", VLOOKUP('2015 Consolidated'!$A118, '2015 data'!B:G, 5, FALSE))</f>
        <v>42226</v>
      </c>
      <c r="E118" s="43">
        <f>IF($A118="", "", VLOOKUP($A118, '2015 data'!B:G, 6, FALSE))</f>
        <v>19040</v>
      </c>
      <c r="F118" s="43">
        <f>IF($A118="", "", IFERROR(VLOOKUP($A118, '2015 data'!C:G, 5, FALSE), 0))</f>
        <v>-19040</v>
      </c>
      <c r="G118" s="44">
        <f>IFERROR(VLOOKUP($A118, '2015 data'!C:G, 4, FALSE), "")</f>
        <v>42283</v>
      </c>
      <c r="H118" s="43">
        <f t="shared" si="7"/>
        <v>0</v>
      </c>
      <c r="I118" s="45" t="str">
        <f>IF($G118&lt;&gt;"","Received",IF($A118="","",Validation!$D$6-$D118))</f>
        <v>Received</v>
      </c>
      <c r="J118" s="49">
        <f t="shared" si="8"/>
        <v>0</v>
      </c>
      <c r="K118" s="49" t="str">
        <f t="shared" si="9"/>
        <v/>
      </c>
      <c r="L118" s="49">
        <f t="shared" si="10"/>
        <v>2015</v>
      </c>
      <c r="M118" s="49">
        <f t="shared" si="11"/>
        <v>2015</v>
      </c>
      <c r="N118" s="49">
        <f t="shared" si="12"/>
        <v>10</v>
      </c>
      <c r="O118">
        <f t="shared" si="13"/>
        <v>1</v>
      </c>
    </row>
    <row r="119" spans="1:15" ht="14.4" thickTop="1" thickBot="1" x14ac:dyDescent="0.3">
      <c r="A119" s="41">
        <f>IF('2015 data'!$A119 = "Sales", '2015 data'!B119, "")</f>
        <v>1118</v>
      </c>
      <c r="B119" s="41">
        <f>IF($A119="", "", VLOOKUP($A119, '2015 data'!B:G, 3, FALSE))</f>
        <v>1841</v>
      </c>
      <c r="C119" s="41" t="str">
        <f>IF($A119="", "", VLOOKUP($A119, '2015 data'!B:G, 4, FALSE))</f>
        <v>Neighborhood Athletic Supply</v>
      </c>
      <c r="D119" s="42">
        <f>IF('2015 Consolidated'!$A119="", "", VLOOKUP('2015 Consolidated'!$A119, '2015 data'!B:G, 5, FALSE))</f>
        <v>42226</v>
      </c>
      <c r="E119" s="43">
        <f>IF($A119="", "", VLOOKUP($A119, '2015 data'!B:G, 6, FALSE))</f>
        <v>2825.06</v>
      </c>
      <c r="F119" s="43">
        <f>IF($A119="", "", IFERROR(VLOOKUP($A119, '2015 data'!C:G, 5, FALSE), 0))</f>
        <v>-2825.06</v>
      </c>
      <c r="G119" s="44">
        <f>IFERROR(VLOOKUP($A119, '2015 data'!C:G, 4, FALSE), "")</f>
        <v>42315</v>
      </c>
      <c r="H119" s="43">
        <f t="shared" si="7"/>
        <v>0</v>
      </c>
      <c r="I119" s="45" t="str">
        <f>IF($G119&lt;&gt;"","Received",IF($A119="","",Validation!$D$6-$D119))</f>
        <v>Received</v>
      </c>
      <c r="J119" s="49">
        <f t="shared" si="8"/>
        <v>0</v>
      </c>
      <c r="K119" s="49" t="str">
        <f t="shared" si="9"/>
        <v/>
      </c>
      <c r="L119" s="49">
        <f t="shared" si="10"/>
        <v>2015</v>
      </c>
      <c r="M119" s="49">
        <f t="shared" si="11"/>
        <v>2015</v>
      </c>
      <c r="N119" s="49">
        <f t="shared" si="12"/>
        <v>11</v>
      </c>
      <c r="O119">
        <f t="shared" si="13"/>
        <v>1</v>
      </c>
    </row>
    <row r="120" spans="1:15" ht="14.4" thickTop="1" thickBot="1" x14ac:dyDescent="0.3">
      <c r="A120" s="41">
        <f>IF('2015 data'!$A120 = "Sales", '2015 data'!B120, "")</f>
        <v>1119</v>
      </c>
      <c r="B120" s="41">
        <f>IF($A120="", "", VLOOKUP($A120, '2015 data'!B:G, 3, FALSE))</f>
        <v>1842</v>
      </c>
      <c r="C120" s="41" t="str">
        <f>IF($A120="", "", VLOOKUP($A120, '2015 data'!B:G, 4, FALSE))</f>
        <v>Northern Lites</v>
      </c>
      <c r="D120" s="42">
        <f>IF('2015 Consolidated'!$A120="", "", VLOOKUP('2015 Consolidated'!$A120, '2015 data'!B:G, 5, FALSE))</f>
        <v>42234</v>
      </c>
      <c r="E120" s="43">
        <f>IF($A120="", "", VLOOKUP($A120, '2015 data'!B:G, 6, FALSE))</f>
        <v>13513.05</v>
      </c>
      <c r="F120" s="43">
        <f>IF($A120="", "", IFERROR(VLOOKUP($A120, '2015 data'!C:G, 5, FALSE), 0))</f>
        <v>-13513.05</v>
      </c>
      <c r="G120" s="44">
        <f>IFERROR(VLOOKUP($A120, '2015 data'!C:G, 4, FALSE), "")</f>
        <v>42341</v>
      </c>
      <c r="H120" s="43">
        <f t="shared" si="7"/>
        <v>0</v>
      </c>
      <c r="I120" s="45" t="str">
        <f>IF($G120&lt;&gt;"","Received",IF($A120="","",Validation!$D$6-$D120))</f>
        <v>Received</v>
      </c>
      <c r="J120" s="49">
        <f t="shared" si="8"/>
        <v>0</v>
      </c>
      <c r="K120" s="49" t="str">
        <f t="shared" si="9"/>
        <v/>
      </c>
      <c r="L120" s="49">
        <f t="shared" si="10"/>
        <v>2015</v>
      </c>
      <c r="M120" s="49">
        <f t="shared" si="11"/>
        <v>2015</v>
      </c>
      <c r="N120" s="49">
        <f t="shared" si="12"/>
        <v>12</v>
      </c>
      <c r="O120">
        <f t="shared" si="13"/>
        <v>1</v>
      </c>
    </row>
    <row r="121" spans="1:15" ht="14.4" thickTop="1" thickBot="1" x14ac:dyDescent="0.3">
      <c r="A121" s="41">
        <f>IF('2015 data'!$A121 = "Sales", '2015 data'!B121, "")</f>
        <v>1120</v>
      </c>
      <c r="B121" s="41">
        <f>IF($A121="", "", VLOOKUP($A121, '2015 data'!B:G, 3, FALSE))</f>
        <v>1843</v>
      </c>
      <c r="C121" s="41" t="str">
        <f>IF($A121="", "", VLOOKUP($A121, '2015 data'!B:G, 4, FALSE))</f>
        <v>Southeast Regional</v>
      </c>
      <c r="D121" s="42">
        <f>IF('2015 Consolidated'!$A121="", "", VLOOKUP('2015 Consolidated'!$A121, '2015 data'!B:G, 5, FALSE))</f>
        <v>42236</v>
      </c>
      <c r="E121" s="43">
        <f>IF($A121="", "", VLOOKUP($A121, '2015 data'!B:G, 6, FALSE))</f>
        <v>6771.1</v>
      </c>
      <c r="F121" s="43">
        <f>IF($A121="", "", IFERROR(VLOOKUP($A121, '2015 data'!C:G, 5, FALSE), 0))</f>
        <v>-6771.1</v>
      </c>
      <c r="G121" s="44">
        <f>IFERROR(VLOOKUP($A121, '2015 data'!C:G, 4, FALSE), "")</f>
        <v>42328</v>
      </c>
      <c r="H121" s="43">
        <f t="shared" si="7"/>
        <v>0</v>
      </c>
      <c r="I121" s="45" t="str">
        <f>IF($G121&lt;&gt;"","Received",IF($A121="","",Validation!$D$6-$D121))</f>
        <v>Received</v>
      </c>
      <c r="J121" s="49">
        <f t="shared" si="8"/>
        <v>0</v>
      </c>
      <c r="K121" s="49" t="str">
        <f t="shared" si="9"/>
        <v/>
      </c>
      <c r="L121" s="49">
        <f t="shared" si="10"/>
        <v>2015</v>
      </c>
      <c r="M121" s="49">
        <f t="shared" si="11"/>
        <v>2015</v>
      </c>
      <c r="N121" s="49">
        <f t="shared" si="12"/>
        <v>11</v>
      </c>
      <c r="O121">
        <f t="shared" si="13"/>
        <v>1</v>
      </c>
    </row>
    <row r="122" spans="1:15" ht="14.4" thickTop="1" thickBot="1" x14ac:dyDescent="0.3">
      <c r="A122" s="41">
        <f>IF('2015 data'!$A122 = "Sales", '2015 data'!B122, "")</f>
        <v>1121</v>
      </c>
      <c r="B122" s="41">
        <f>IF($A122="", "", VLOOKUP($A122, '2015 data'!B:G, 3, FALSE))</f>
        <v>1168</v>
      </c>
      <c r="C122" s="41" t="str">
        <f>IF($A122="", "", VLOOKUP($A122, '2015 data'!B:G, 4, FALSE))</f>
        <v>Bigmart</v>
      </c>
      <c r="D122" s="42">
        <f>IF('2015 Consolidated'!$A122="", "", VLOOKUP('2015 Consolidated'!$A122, '2015 data'!B:G, 5, FALSE))</f>
        <v>42236</v>
      </c>
      <c r="E122" s="43">
        <f>IF($A122="", "", VLOOKUP($A122, '2015 data'!B:G, 6, FALSE))</f>
        <v>10771.88</v>
      </c>
      <c r="F122" s="43">
        <f>IF($A122="", "", IFERROR(VLOOKUP($A122, '2015 data'!C:G, 5, FALSE), 0))</f>
        <v>-10771.88</v>
      </c>
      <c r="G122" s="44">
        <f>IFERROR(VLOOKUP($A122, '2015 data'!C:G, 4, FALSE), "")</f>
        <v>42282</v>
      </c>
      <c r="H122" s="43">
        <f t="shared" si="7"/>
        <v>0</v>
      </c>
      <c r="I122" s="45" t="str">
        <f>IF($G122&lt;&gt;"","Received",IF($A122="","",Validation!$D$6-$D122))</f>
        <v>Received</v>
      </c>
      <c r="J122" s="49">
        <f t="shared" si="8"/>
        <v>0</v>
      </c>
      <c r="K122" s="49" t="str">
        <f t="shared" si="9"/>
        <v/>
      </c>
      <c r="L122" s="49">
        <f t="shared" si="10"/>
        <v>2015</v>
      </c>
      <c r="M122" s="49">
        <f t="shared" si="11"/>
        <v>2015</v>
      </c>
      <c r="N122" s="49">
        <f t="shared" si="12"/>
        <v>10</v>
      </c>
      <c r="O122">
        <f t="shared" si="13"/>
        <v>1</v>
      </c>
    </row>
    <row r="123" spans="1:15" ht="14.4" thickTop="1" thickBot="1" x14ac:dyDescent="0.3">
      <c r="A123" s="41">
        <f>IF('2015 data'!$A123 = "Sales", '2015 data'!B123, "")</f>
        <v>1122</v>
      </c>
      <c r="B123" s="41">
        <f>IF($A123="", "", VLOOKUP($A123, '2015 data'!B:G, 3, FALSE))</f>
        <v>1838</v>
      </c>
      <c r="C123" s="41" t="str">
        <f>IF($A123="", "", VLOOKUP($A123, '2015 data'!B:G, 4, FALSE))</f>
        <v>Urban Runner</v>
      </c>
      <c r="D123" s="42">
        <f>IF('2015 Consolidated'!$A123="", "", VLOOKUP('2015 Consolidated'!$A123, '2015 data'!B:G, 5, FALSE))</f>
        <v>42236</v>
      </c>
      <c r="E123" s="43">
        <f>IF($A123="", "", VLOOKUP($A123, '2015 data'!B:G, 6, FALSE))</f>
        <v>13231.73</v>
      </c>
      <c r="F123" s="43">
        <f>IF($A123="", "", IFERROR(VLOOKUP($A123, '2015 data'!C:G, 5, FALSE), 0))</f>
        <v>-13231.73</v>
      </c>
      <c r="G123" s="44">
        <f>IFERROR(VLOOKUP($A123, '2015 data'!C:G, 4, FALSE), "")</f>
        <v>42349</v>
      </c>
      <c r="H123" s="43">
        <f t="shared" si="7"/>
        <v>0</v>
      </c>
      <c r="I123" s="45" t="str">
        <f>IF($G123&lt;&gt;"","Received",IF($A123="","",Validation!$D$6-$D123))</f>
        <v>Received</v>
      </c>
      <c r="J123" s="49">
        <f t="shared" si="8"/>
        <v>0</v>
      </c>
      <c r="K123" s="49" t="str">
        <f t="shared" si="9"/>
        <v/>
      </c>
      <c r="L123" s="49">
        <f t="shared" si="10"/>
        <v>2015</v>
      </c>
      <c r="M123" s="49">
        <f t="shared" si="11"/>
        <v>2015</v>
      </c>
      <c r="N123" s="49">
        <f t="shared" si="12"/>
        <v>12</v>
      </c>
      <c r="O123">
        <f t="shared" si="13"/>
        <v>1</v>
      </c>
    </row>
    <row r="124" spans="1:15" ht="14.4" thickTop="1" thickBot="1" x14ac:dyDescent="0.3">
      <c r="A124" s="41">
        <f>IF('2015 data'!$A124 = "Sales", '2015 data'!B124, "")</f>
        <v>1123</v>
      </c>
      <c r="B124" s="41">
        <f>IF($A124="", "", VLOOKUP($A124, '2015 data'!B:G, 3, FALSE))</f>
        <v>1843</v>
      </c>
      <c r="C124" s="41" t="str">
        <f>IF($A124="", "", VLOOKUP($A124, '2015 data'!B:G, 4, FALSE))</f>
        <v>Southeast Regional</v>
      </c>
      <c r="D124" s="42">
        <f>IF('2015 Consolidated'!$A124="", "", VLOOKUP('2015 Consolidated'!$A124, '2015 data'!B:G, 5, FALSE))</f>
        <v>42236</v>
      </c>
      <c r="E124" s="43">
        <f>IF($A124="", "", VLOOKUP($A124, '2015 data'!B:G, 6, FALSE))</f>
        <v>9608.5400000000009</v>
      </c>
      <c r="F124" s="43">
        <f>IF($A124="", "", IFERROR(VLOOKUP($A124, '2015 data'!C:G, 5, FALSE), 0))</f>
        <v>-9608.5400000000009</v>
      </c>
      <c r="G124" s="44">
        <f>IFERROR(VLOOKUP($A124, '2015 data'!C:G, 4, FALSE), "")</f>
        <v>42325</v>
      </c>
      <c r="H124" s="43">
        <f t="shared" si="7"/>
        <v>0</v>
      </c>
      <c r="I124" s="45" t="str">
        <f>IF($G124&lt;&gt;"","Received",IF($A124="","",Validation!$D$6-$D124))</f>
        <v>Received</v>
      </c>
      <c r="J124" s="49">
        <f t="shared" si="8"/>
        <v>0</v>
      </c>
      <c r="K124" s="49" t="str">
        <f t="shared" si="9"/>
        <v/>
      </c>
      <c r="L124" s="49">
        <f t="shared" si="10"/>
        <v>2015</v>
      </c>
      <c r="M124" s="49">
        <f t="shared" si="11"/>
        <v>2015</v>
      </c>
      <c r="N124" s="49">
        <f t="shared" si="12"/>
        <v>11</v>
      </c>
      <c r="O124">
        <f t="shared" si="13"/>
        <v>1</v>
      </c>
    </row>
    <row r="125" spans="1:15" ht="14.4" thickTop="1" thickBot="1" x14ac:dyDescent="0.3">
      <c r="A125" s="41">
        <f>IF('2015 data'!$A125 = "Sales", '2015 data'!B125, "")</f>
        <v>1124</v>
      </c>
      <c r="B125" s="41">
        <f>IF($A125="", "", VLOOKUP($A125, '2015 data'!B:G, 3, FALSE))</f>
        <v>1836</v>
      </c>
      <c r="C125" s="41" t="str">
        <f>IF($A125="", "", VLOOKUP($A125, '2015 data'!B:G, 4, FALSE))</f>
        <v>Runner's Market</v>
      </c>
      <c r="D125" s="42">
        <f>IF('2015 Consolidated'!$A125="", "", VLOOKUP('2015 Consolidated'!$A125, '2015 data'!B:G, 5, FALSE))</f>
        <v>42242</v>
      </c>
      <c r="E125" s="43">
        <f>IF($A125="", "", VLOOKUP($A125, '2015 data'!B:G, 6, FALSE))</f>
        <v>10771.88</v>
      </c>
      <c r="F125" s="43">
        <f>IF($A125="", "", IFERROR(VLOOKUP($A125, '2015 data'!C:G, 5, FALSE), 0))</f>
        <v>-10771.88</v>
      </c>
      <c r="G125" s="44">
        <f>IFERROR(VLOOKUP($A125, '2015 data'!C:G, 4, FALSE), "")</f>
        <v>42328</v>
      </c>
      <c r="H125" s="43">
        <f t="shared" si="7"/>
        <v>0</v>
      </c>
      <c r="I125" s="45" t="str">
        <f>IF($G125&lt;&gt;"","Received",IF($A125="","",Validation!$D$6-$D125))</f>
        <v>Received</v>
      </c>
      <c r="J125" s="49">
        <f t="shared" si="8"/>
        <v>0</v>
      </c>
      <c r="K125" s="49" t="str">
        <f t="shared" si="9"/>
        <v/>
      </c>
      <c r="L125" s="49">
        <f t="shared" si="10"/>
        <v>2015</v>
      </c>
      <c r="M125" s="49">
        <f t="shared" si="11"/>
        <v>2015</v>
      </c>
      <c r="N125" s="49">
        <f t="shared" si="12"/>
        <v>11</v>
      </c>
      <c r="O125">
        <f t="shared" si="13"/>
        <v>1</v>
      </c>
    </row>
    <row r="126" spans="1:15" ht="14.4" thickTop="1" thickBot="1" x14ac:dyDescent="0.3">
      <c r="A126" s="41">
        <f>IF('2015 data'!$A126 = "Sales", '2015 data'!B126, "")</f>
        <v>1125</v>
      </c>
      <c r="B126" s="41">
        <f>IF($A126="", "", VLOOKUP($A126, '2015 data'!B:G, 3, FALSE))</f>
        <v>1839</v>
      </c>
      <c r="C126" s="41" t="str">
        <f>IF($A126="", "", VLOOKUP($A126, '2015 data'!B:G, 4, FALSE))</f>
        <v>Southern Runners</v>
      </c>
      <c r="D126" s="42">
        <f>IF('2015 Consolidated'!$A126="", "", VLOOKUP('2015 Consolidated'!$A126, '2015 data'!B:G, 5, FALSE))</f>
        <v>42242</v>
      </c>
      <c r="E126" s="43">
        <f>IF($A126="", "", VLOOKUP($A126, '2015 data'!B:G, 6, FALSE))</f>
        <v>13231.73</v>
      </c>
      <c r="F126" s="43">
        <f>IF($A126="", "", IFERROR(VLOOKUP($A126, '2015 data'!C:G, 5, FALSE), 0))</f>
        <v>-13231.73</v>
      </c>
      <c r="G126" s="44">
        <f>IFERROR(VLOOKUP($A126, '2015 data'!C:G, 4, FALSE), "")</f>
        <v>42292</v>
      </c>
      <c r="H126" s="43">
        <f t="shared" si="7"/>
        <v>0</v>
      </c>
      <c r="I126" s="45" t="str">
        <f>IF($G126&lt;&gt;"","Received",IF($A126="","",Validation!$D$6-$D126))</f>
        <v>Received</v>
      </c>
      <c r="J126" s="49">
        <f t="shared" si="8"/>
        <v>0</v>
      </c>
      <c r="K126" s="49" t="str">
        <f t="shared" si="9"/>
        <v/>
      </c>
      <c r="L126" s="49">
        <f t="shared" si="10"/>
        <v>2015</v>
      </c>
      <c r="M126" s="49">
        <f t="shared" si="11"/>
        <v>2015</v>
      </c>
      <c r="N126" s="49">
        <f t="shared" si="12"/>
        <v>10</v>
      </c>
      <c r="O126">
        <f t="shared" si="13"/>
        <v>1</v>
      </c>
    </row>
    <row r="127" spans="1:15" ht="14.4" thickTop="1" thickBot="1" x14ac:dyDescent="0.3">
      <c r="A127" s="41">
        <f>IF('2015 data'!$A127 = "Sales", '2015 data'!B127, "")</f>
        <v>1126</v>
      </c>
      <c r="B127" s="41">
        <f>IF($A127="", "", VLOOKUP($A127, '2015 data'!B:G, 3, FALSE))</f>
        <v>1864</v>
      </c>
      <c r="C127" s="41" t="str">
        <f>IF($A127="", "", VLOOKUP($A127, '2015 data'!B:G, 4, FALSE))</f>
        <v>Cross Country Mart</v>
      </c>
      <c r="D127" s="42">
        <f>IF('2015 Consolidated'!$A127="", "", VLOOKUP('2015 Consolidated'!$A127, '2015 data'!B:G, 5, FALSE))</f>
        <v>42247</v>
      </c>
      <c r="E127" s="43">
        <f>IF($A127="", "", VLOOKUP($A127, '2015 data'!B:G, 6, FALSE))</f>
        <v>18917.599999999999</v>
      </c>
      <c r="F127" s="43">
        <f>IF($A127="", "", IFERROR(VLOOKUP($A127, '2015 data'!C:G, 5, FALSE), 0))</f>
        <v>-18917.599999999999</v>
      </c>
      <c r="G127" s="44">
        <f>IFERROR(VLOOKUP($A127, '2015 data'!C:G, 4, FALSE), "")</f>
        <v>42324</v>
      </c>
      <c r="H127" s="43">
        <f t="shared" si="7"/>
        <v>0</v>
      </c>
      <c r="I127" s="45" t="str">
        <f>IF($G127&lt;&gt;"","Received",IF($A127="","",Validation!$D$6-$D127))</f>
        <v>Received</v>
      </c>
      <c r="J127" s="49">
        <f t="shared" si="8"/>
        <v>0</v>
      </c>
      <c r="K127" s="49" t="str">
        <f t="shared" si="9"/>
        <v/>
      </c>
      <c r="L127" s="49">
        <f t="shared" si="10"/>
        <v>2015</v>
      </c>
      <c r="M127" s="49">
        <f t="shared" si="11"/>
        <v>2015</v>
      </c>
      <c r="N127" s="49">
        <f t="shared" si="12"/>
        <v>11</v>
      </c>
      <c r="O127">
        <f t="shared" si="13"/>
        <v>1</v>
      </c>
    </row>
    <row r="128" spans="1:15" ht="14.4" thickTop="1" thickBot="1" x14ac:dyDescent="0.3">
      <c r="A128" s="41">
        <f>IF('2015 data'!$A128 = "Sales", '2015 data'!B128, "")</f>
        <v>1127</v>
      </c>
      <c r="B128" s="41">
        <f>IF($A128="", "", VLOOKUP($A128, '2015 data'!B:G, 3, FALSE))</f>
        <v>1862</v>
      </c>
      <c r="C128" s="41" t="str">
        <f>IF($A128="", "", VLOOKUP($A128, '2015 data'!B:G, 4, FALSE))</f>
        <v>Corner Runner</v>
      </c>
      <c r="D128" s="42">
        <f>IF('2015 Consolidated'!$A128="", "", VLOOKUP('2015 Consolidated'!$A128, '2015 data'!B:G, 5, FALSE))</f>
        <v>42247</v>
      </c>
      <c r="E128" s="43">
        <f>IF($A128="", "", VLOOKUP($A128, '2015 data'!B:G, 6, FALSE))</f>
        <v>12798.02</v>
      </c>
      <c r="F128" s="43">
        <f>IF($A128="", "", IFERROR(VLOOKUP($A128, '2015 data'!C:G, 5, FALSE), 0))</f>
        <v>-12798.02</v>
      </c>
      <c r="G128" s="44">
        <f>IFERROR(VLOOKUP($A128, '2015 data'!C:G, 4, FALSE), "")</f>
        <v>42326</v>
      </c>
      <c r="H128" s="43">
        <f t="shared" si="7"/>
        <v>0</v>
      </c>
      <c r="I128" s="45" t="str">
        <f>IF($G128&lt;&gt;"","Received",IF($A128="","",Validation!$D$6-$D128))</f>
        <v>Received</v>
      </c>
      <c r="J128" s="49">
        <f t="shared" si="8"/>
        <v>0</v>
      </c>
      <c r="K128" s="49" t="str">
        <f t="shared" si="9"/>
        <v/>
      </c>
      <c r="L128" s="49">
        <f t="shared" si="10"/>
        <v>2015</v>
      </c>
      <c r="M128" s="49">
        <f t="shared" si="11"/>
        <v>2015</v>
      </c>
      <c r="N128" s="49">
        <f t="shared" si="12"/>
        <v>11</v>
      </c>
      <c r="O128">
        <f t="shared" si="13"/>
        <v>1</v>
      </c>
    </row>
    <row r="129" spans="1:15" ht="14.4" thickTop="1" thickBot="1" x14ac:dyDescent="0.3">
      <c r="A129" s="41">
        <f>IF('2015 data'!$A129 = "Sales", '2015 data'!B129, "")</f>
        <v>1128</v>
      </c>
      <c r="B129" s="41">
        <f>IF($A129="", "", VLOOKUP($A129, '2015 data'!B:G, 3, FALSE))</f>
        <v>1814</v>
      </c>
      <c r="C129" s="41" t="str">
        <f>IF($A129="", "", VLOOKUP($A129, '2015 data'!B:G, 4, FALSE))</f>
        <v>ValueChoice</v>
      </c>
      <c r="D129" s="42">
        <f>IF('2015 Consolidated'!$A129="", "", VLOOKUP('2015 Consolidated'!$A129, '2015 data'!B:G, 5, FALSE))</f>
        <v>42247</v>
      </c>
      <c r="E129" s="43">
        <f>IF($A129="", "", VLOOKUP($A129, '2015 data'!B:G, 6, FALSE))</f>
        <v>14034.27</v>
      </c>
      <c r="F129" s="43">
        <f>IF($A129="", "", IFERROR(VLOOKUP($A129, '2015 data'!C:G, 5, FALSE), 0))</f>
        <v>-14034.27</v>
      </c>
      <c r="G129" s="44">
        <f>IFERROR(VLOOKUP($A129, '2015 data'!C:G, 4, FALSE), "")</f>
        <v>42311</v>
      </c>
      <c r="H129" s="43">
        <f t="shared" si="7"/>
        <v>0</v>
      </c>
      <c r="I129" s="45" t="str">
        <f>IF($G129&lt;&gt;"","Received",IF($A129="","",Validation!$D$6-$D129))</f>
        <v>Received</v>
      </c>
      <c r="J129" s="49">
        <f t="shared" si="8"/>
        <v>0</v>
      </c>
      <c r="K129" s="49" t="str">
        <f t="shared" si="9"/>
        <v/>
      </c>
      <c r="L129" s="49">
        <f t="shared" si="10"/>
        <v>2015</v>
      </c>
      <c r="M129" s="49">
        <f t="shared" si="11"/>
        <v>2015</v>
      </c>
      <c r="N129" s="49">
        <f t="shared" si="12"/>
        <v>11</v>
      </c>
      <c r="O129">
        <f t="shared" si="13"/>
        <v>1</v>
      </c>
    </row>
    <row r="130" spans="1:15" ht="14.4" thickTop="1" thickBot="1" x14ac:dyDescent="0.3">
      <c r="A130" s="41">
        <f>IF('2015 data'!$A130 = "Sales", '2015 data'!B130, "")</f>
        <v>1129</v>
      </c>
      <c r="B130" s="41">
        <f>IF($A130="", "", VLOOKUP($A130, '2015 data'!B:G, 3, FALSE))</f>
        <v>1837</v>
      </c>
      <c r="C130" s="41" t="str">
        <f>IF($A130="", "", VLOOKUP($A130, '2015 data'!B:G, 4, FALSE))</f>
        <v>Cool Threads</v>
      </c>
      <c r="D130" s="42">
        <f>IF('2015 Consolidated'!$A130="", "", VLOOKUP('2015 Consolidated'!$A130, '2015 data'!B:G, 5, FALSE))</f>
        <v>42247</v>
      </c>
      <c r="E130" s="43">
        <f>IF($A130="", "", VLOOKUP($A130, '2015 data'!B:G, 6, FALSE))</f>
        <v>18241.810000000001</v>
      </c>
      <c r="F130" s="43">
        <f>IF($A130="", "", IFERROR(VLOOKUP($A130, '2015 data'!C:G, 5, FALSE), 0))</f>
        <v>-18241.810000000001</v>
      </c>
      <c r="G130" s="44">
        <f>IFERROR(VLOOKUP($A130, '2015 data'!C:G, 4, FALSE), "")</f>
        <v>42339</v>
      </c>
      <c r="H130" s="43">
        <f t="shared" si="7"/>
        <v>0</v>
      </c>
      <c r="I130" s="45" t="str">
        <f>IF($G130&lt;&gt;"","Received",IF($A130="","",Validation!$D$6-$D130))</f>
        <v>Received</v>
      </c>
      <c r="J130" s="49">
        <f t="shared" si="8"/>
        <v>0</v>
      </c>
      <c r="K130" s="49" t="str">
        <f t="shared" si="9"/>
        <v/>
      </c>
      <c r="L130" s="49">
        <f t="shared" si="10"/>
        <v>2015</v>
      </c>
      <c r="M130" s="49">
        <f t="shared" si="11"/>
        <v>2015</v>
      </c>
      <c r="N130" s="49">
        <f t="shared" si="12"/>
        <v>12</v>
      </c>
      <c r="O130">
        <f t="shared" si="13"/>
        <v>1</v>
      </c>
    </row>
    <row r="131" spans="1:15" ht="14.4" thickTop="1" thickBot="1" x14ac:dyDescent="0.3">
      <c r="A131" s="41">
        <f>IF('2015 data'!$A131 = "Sales", '2015 data'!B131, "")</f>
        <v>1130</v>
      </c>
      <c r="B131" s="41">
        <f>IF($A131="", "", VLOOKUP($A131, '2015 data'!B:G, 3, FALSE))</f>
        <v>1861</v>
      </c>
      <c r="C131" s="41" t="str">
        <f>IF($A131="", "", VLOOKUP($A131, '2015 data'!B:G, 4, FALSE))</f>
        <v>Family Fit</v>
      </c>
      <c r="D131" s="42">
        <f>IF('2015 Consolidated'!$A131="", "", VLOOKUP('2015 Consolidated'!$A131, '2015 data'!B:G, 5, FALSE))</f>
        <v>42254</v>
      </c>
      <c r="E131" s="43">
        <f>IF($A131="", "", VLOOKUP($A131, '2015 data'!B:G, 6, FALSE))</f>
        <v>12419.54</v>
      </c>
      <c r="F131" s="43">
        <f>IF($A131="", "", IFERROR(VLOOKUP($A131, '2015 data'!C:G, 5, FALSE), 0))</f>
        <v>-12419.54</v>
      </c>
      <c r="G131" s="44">
        <f>IFERROR(VLOOKUP($A131, '2015 data'!C:G, 4, FALSE), "")</f>
        <v>42299</v>
      </c>
      <c r="H131" s="43">
        <f t="shared" ref="H131:H194" si="14">IFERROR($E131+$F131, "")</f>
        <v>0</v>
      </c>
      <c r="I131" s="45" t="str">
        <f>IF($G131&lt;&gt;"","Received",IF($A131="","",Validation!$D$6-$D131))</f>
        <v>Received</v>
      </c>
      <c r="J131" s="49">
        <f t="shared" ref="J131:J194" si="15">IF($I131="", "", IF($I131="Received", 0, 1))</f>
        <v>0</v>
      </c>
      <c r="K131" s="49" t="str">
        <f t="shared" ref="K131:K194" si="16">IF($J131=1, IF(AND($I131&lt;=30, $I131&gt;=0), "0-30 days", IF(AND($I131&lt;=60, $I131&gt;=31), "31-60 days", IF(AND($I131&lt;=90, $I131&gt;=61), "61-90 days", IF($I131&gt;90, "&gt;90 days", "")))), "")</f>
        <v/>
      </c>
      <c r="L131" s="49">
        <f t="shared" ref="L131:L194" si="17">IFERROR(YEAR($D131), "")</f>
        <v>2015</v>
      </c>
      <c r="M131" s="49">
        <f t="shared" ref="M131:M194" si="18">IFERROR(YEAR($G131), "")</f>
        <v>2015</v>
      </c>
      <c r="N131" s="49">
        <f t="shared" ref="N131:N194" si="19">IFERROR(MONTH($G131), "")</f>
        <v>10</v>
      </c>
      <c r="O131">
        <f t="shared" ref="O131:O194" si="20">IF($A131="","",COUNTIF($A:$A,$A131))</f>
        <v>1</v>
      </c>
    </row>
    <row r="132" spans="1:15" ht="14.4" thickTop="1" thickBot="1" x14ac:dyDescent="0.3">
      <c r="A132" s="41">
        <f>IF('2015 data'!$A132 = "Sales", '2015 data'!B132, "")</f>
        <v>1131</v>
      </c>
      <c r="B132" s="41">
        <f>IF($A132="", "", VLOOKUP($A132, '2015 data'!B:G, 3, FALSE))</f>
        <v>1843</v>
      </c>
      <c r="C132" s="41" t="str">
        <f>IF($A132="", "", VLOOKUP($A132, '2015 data'!B:G, 4, FALSE))</f>
        <v>Southeast Regional</v>
      </c>
      <c r="D132" s="42">
        <f>IF('2015 Consolidated'!$A132="", "", VLOOKUP('2015 Consolidated'!$A132, '2015 data'!B:G, 5, FALSE))</f>
        <v>42254</v>
      </c>
      <c r="E132" s="43">
        <f>IF($A132="", "", VLOOKUP($A132, '2015 data'!B:G, 6, FALSE))</f>
        <v>17941.919999999998</v>
      </c>
      <c r="F132" s="43">
        <f>IF($A132="", "", IFERROR(VLOOKUP($A132, '2015 data'!C:G, 5, FALSE), 0))</f>
        <v>-17941.919999999998</v>
      </c>
      <c r="G132" s="44">
        <f>IFERROR(VLOOKUP($A132, '2015 data'!C:G, 4, FALSE), "")</f>
        <v>42342</v>
      </c>
      <c r="H132" s="43">
        <f t="shared" si="14"/>
        <v>0</v>
      </c>
      <c r="I132" s="45" t="str">
        <f>IF($G132&lt;&gt;"","Received",IF($A132="","",Validation!$D$6-$D132))</f>
        <v>Received</v>
      </c>
      <c r="J132" s="49">
        <f t="shared" si="15"/>
        <v>0</v>
      </c>
      <c r="K132" s="49" t="str">
        <f t="shared" si="16"/>
        <v/>
      </c>
      <c r="L132" s="49">
        <f t="shared" si="17"/>
        <v>2015</v>
      </c>
      <c r="M132" s="49">
        <f t="shared" si="18"/>
        <v>2015</v>
      </c>
      <c r="N132" s="49">
        <f t="shared" si="19"/>
        <v>12</v>
      </c>
      <c r="O132">
        <f t="shared" si="20"/>
        <v>1</v>
      </c>
    </row>
    <row r="133" spans="1:15" ht="14.4" thickTop="1" thickBot="1" x14ac:dyDescent="0.3">
      <c r="A133" s="41">
        <f>IF('2015 data'!$A133 = "Sales", '2015 data'!B133, "")</f>
        <v>1132</v>
      </c>
      <c r="B133" s="41">
        <f>IF($A133="", "", VLOOKUP($A133, '2015 data'!B:G, 3, FALSE))</f>
        <v>1842</v>
      </c>
      <c r="C133" s="41" t="str">
        <f>IF($A133="", "", VLOOKUP($A133, '2015 data'!B:G, 4, FALSE))</f>
        <v>Northern Lites</v>
      </c>
      <c r="D133" s="42">
        <f>IF('2015 Consolidated'!$A133="", "", VLOOKUP('2015 Consolidated'!$A133, '2015 data'!B:G, 5, FALSE))</f>
        <v>42254</v>
      </c>
      <c r="E133" s="43">
        <f>IF($A133="", "", VLOOKUP($A133, '2015 data'!B:G, 6, FALSE))</f>
        <v>14103.74</v>
      </c>
      <c r="F133" s="43">
        <f>IF($A133="", "", IFERROR(VLOOKUP($A133, '2015 data'!C:G, 5, FALSE), 0))</f>
        <v>0</v>
      </c>
      <c r="G133" s="44" t="str">
        <f>IFERROR(VLOOKUP($A133, '2015 data'!C:G, 4, FALSE), "")</f>
        <v/>
      </c>
      <c r="H133" s="43">
        <f t="shared" si="14"/>
        <v>14103.74</v>
      </c>
      <c r="I133" s="45">
        <f>IF($G133&lt;&gt;"","Received",IF($A133="","",Validation!$D$6-$D133))</f>
        <v>115</v>
      </c>
      <c r="J133" s="49">
        <f t="shared" si="15"/>
        <v>1</v>
      </c>
      <c r="K133" s="49" t="str">
        <f t="shared" si="16"/>
        <v>&gt;90 days</v>
      </c>
      <c r="L133" s="49">
        <f t="shared" si="17"/>
        <v>2015</v>
      </c>
      <c r="M133" s="49" t="str">
        <f t="shared" si="18"/>
        <v/>
      </c>
      <c r="N133" s="49" t="str">
        <f t="shared" si="19"/>
        <v/>
      </c>
      <c r="O133">
        <f t="shared" si="20"/>
        <v>1</v>
      </c>
    </row>
    <row r="134" spans="1:15" ht="14.4" thickTop="1" thickBot="1" x14ac:dyDescent="0.3">
      <c r="A134" s="41">
        <f>IF('2015 data'!$A134 = "Sales", '2015 data'!B134, "")</f>
        <v>1133</v>
      </c>
      <c r="B134" s="41">
        <f>IF($A134="", "", VLOOKUP($A134, '2015 data'!B:G, 3, FALSE))</f>
        <v>1840</v>
      </c>
      <c r="C134" s="41" t="str">
        <f>IF($A134="", "", VLOOKUP($A134, '2015 data'!B:G, 4, FALSE))</f>
        <v>Super Runners Mark</v>
      </c>
      <c r="D134" s="42">
        <f>IF('2015 Consolidated'!$A134="", "", VLOOKUP('2015 Consolidated'!$A134, '2015 data'!B:G, 5, FALSE))</f>
        <v>42257</v>
      </c>
      <c r="E134" s="43">
        <f>IF($A134="", "", VLOOKUP($A134, '2015 data'!B:G, 6, FALSE))</f>
        <v>29830.01</v>
      </c>
      <c r="F134" s="43">
        <f>IF($A134="", "", IFERROR(VLOOKUP($A134, '2015 data'!C:G, 5, FALSE), 0))</f>
        <v>-29830.01</v>
      </c>
      <c r="G134" s="44">
        <f>IFERROR(VLOOKUP($A134, '2015 data'!C:G, 4, FALSE), "")</f>
        <v>42335</v>
      </c>
      <c r="H134" s="43">
        <f t="shared" si="14"/>
        <v>0</v>
      </c>
      <c r="I134" s="45" t="str">
        <f>IF($G134&lt;&gt;"","Received",IF($A134="","",Validation!$D$6-$D134))</f>
        <v>Received</v>
      </c>
      <c r="J134" s="49">
        <f t="shared" si="15"/>
        <v>0</v>
      </c>
      <c r="K134" s="49" t="str">
        <f t="shared" si="16"/>
        <v/>
      </c>
      <c r="L134" s="49">
        <f t="shared" si="17"/>
        <v>2015</v>
      </c>
      <c r="M134" s="49">
        <f t="shared" si="18"/>
        <v>2015</v>
      </c>
      <c r="N134" s="49">
        <f t="shared" si="19"/>
        <v>11</v>
      </c>
      <c r="O134">
        <f t="shared" si="20"/>
        <v>1</v>
      </c>
    </row>
    <row r="135" spans="1:15" ht="14.4" thickTop="1" thickBot="1" x14ac:dyDescent="0.3">
      <c r="A135" s="41">
        <f>IF('2015 data'!$A135 = "Sales", '2015 data'!B135, "")</f>
        <v>1134</v>
      </c>
      <c r="B135" s="41">
        <f>IF($A135="", "", VLOOKUP($A135, '2015 data'!B:G, 3, FALSE))</f>
        <v>1843</v>
      </c>
      <c r="C135" s="41" t="str">
        <f>IF($A135="", "", VLOOKUP($A135, '2015 data'!B:G, 4, FALSE))</f>
        <v>Southeast Regional</v>
      </c>
      <c r="D135" s="42">
        <f>IF('2015 Consolidated'!$A135="", "", VLOOKUP('2015 Consolidated'!$A135, '2015 data'!B:G, 5, FALSE))</f>
        <v>42257</v>
      </c>
      <c r="E135" s="43">
        <f>IF($A135="", "", VLOOKUP($A135, '2015 data'!B:G, 6, FALSE))</f>
        <v>7155</v>
      </c>
      <c r="F135" s="43">
        <f>IF($A135="", "", IFERROR(VLOOKUP($A135, '2015 data'!C:G, 5, FALSE), 0))</f>
        <v>-7155</v>
      </c>
      <c r="G135" s="44">
        <f>IFERROR(VLOOKUP($A135, '2015 data'!C:G, 4, FALSE), "")</f>
        <v>42327</v>
      </c>
      <c r="H135" s="43">
        <f t="shared" si="14"/>
        <v>0</v>
      </c>
      <c r="I135" s="45" t="str">
        <f>IF($G135&lt;&gt;"","Received",IF($A135="","",Validation!$D$6-$D135))</f>
        <v>Received</v>
      </c>
      <c r="J135" s="49">
        <f t="shared" si="15"/>
        <v>0</v>
      </c>
      <c r="K135" s="49" t="str">
        <f t="shared" si="16"/>
        <v/>
      </c>
      <c r="L135" s="49">
        <f t="shared" si="17"/>
        <v>2015</v>
      </c>
      <c r="M135" s="49">
        <f t="shared" si="18"/>
        <v>2015</v>
      </c>
      <c r="N135" s="49">
        <f t="shared" si="19"/>
        <v>11</v>
      </c>
      <c r="O135">
        <f t="shared" si="20"/>
        <v>1</v>
      </c>
    </row>
    <row r="136" spans="1:15" ht="14.4" thickTop="1" thickBot="1" x14ac:dyDescent="0.3">
      <c r="A136" s="41">
        <f>IF('2015 data'!$A136 = "Sales", '2015 data'!B136, "")</f>
        <v>1135</v>
      </c>
      <c r="B136" s="41">
        <f>IF($A136="", "", VLOOKUP($A136, '2015 data'!B:G, 3, FALSE))</f>
        <v>1168</v>
      </c>
      <c r="C136" s="41" t="str">
        <f>IF($A136="", "", VLOOKUP($A136, '2015 data'!B:G, 4, FALSE))</f>
        <v>Bigmart</v>
      </c>
      <c r="D136" s="42">
        <f>IF('2015 Consolidated'!$A136="", "", VLOOKUP('2015 Consolidated'!$A136, '2015 data'!B:G, 5, FALSE))</f>
        <v>42258</v>
      </c>
      <c r="E136" s="43">
        <f>IF($A136="", "", VLOOKUP($A136, '2015 data'!B:G, 6, FALSE))</f>
        <v>18400.580000000002</v>
      </c>
      <c r="F136" s="43">
        <f>IF($A136="", "", IFERROR(VLOOKUP($A136, '2015 data'!C:G, 5, FALSE), 0))</f>
        <v>-18400.580000000002</v>
      </c>
      <c r="G136" s="44">
        <f>IFERROR(VLOOKUP($A136, '2015 data'!C:G, 4, FALSE), "")</f>
        <v>42366</v>
      </c>
      <c r="H136" s="43">
        <f t="shared" si="14"/>
        <v>0</v>
      </c>
      <c r="I136" s="45" t="str">
        <f>IF($G136&lt;&gt;"","Received",IF($A136="","",Validation!$D$6-$D136))</f>
        <v>Received</v>
      </c>
      <c r="J136" s="49">
        <f t="shared" si="15"/>
        <v>0</v>
      </c>
      <c r="K136" s="49" t="str">
        <f t="shared" si="16"/>
        <v/>
      </c>
      <c r="L136" s="49">
        <f t="shared" si="17"/>
        <v>2015</v>
      </c>
      <c r="M136" s="49">
        <f t="shared" si="18"/>
        <v>2015</v>
      </c>
      <c r="N136" s="49">
        <f t="shared" si="19"/>
        <v>12</v>
      </c>
      <c r="O136">
        <f t="shared" si="20"/>
        <v>1</v>
      </c>
    </row>
    <row r="137" spans="1:15" ht="14.4" thickTop="1" thickBot="1" x14ac:dyDescent="0.3">
      <c r="A137" s="41">
        <f>IF('2015 data'!$A137 = "Sales", '2015 data'!B137, "")</f>
        <v>1136</v>
      </c>
      <c r="B137" s="41">
        <f>IF($A137="", "", VLOOKUP($A137, '2015 data'!B:G, 3, FALSE))</f>
        <v>1841</v>
      </c>
      <c r="C137" s="41" t="str">
        <f>IF($A137="", "", VLOOKUP($A137, '2015 data'!B:G, 4, FALSE))</f>
        <v>Neighborhood Athletic Supply</v>
      </c>
      <c r="D137" s="42">
        <f>IF('2015 Consolidated'!$A137="", "", VLOOKUP('2015 Consolidated'!$A137, '2015 data'!B:G, 5, FALSE))</f>
        <v>42258</v>
      </c>
      <c r="E137" s="43">
        <f>IF($A137="", "", VLOOKUP($A137, '2015 data'!B:G, 6, FALSE))</f>
        <v>11184.75</v>
      </c>
      <c r="F137" s="43">
        <f>IF($A137="", "", IFERROR(VLOOKUP($A137, '2015 data'!C:G, 5, FALSE), 0))</f>
        <v>-11184.75</v>
      </c>
      <c r="G137" s="44">
        <f>IFERROR(VLOOKUP($A137, '2015 data'!C:G, 4, FALSE), "")</f>
        <v>42310</v>
      </c>
      <c r="H137" s="43">
        <f t="shared" si="14"/>
        <v>0</v>
      </c>
      <c r="I137" s="45" t="str">
        <f>IF($G137&lt;&gt;"","Received",IF($A137="","",Validation!$D$6-$D137))</f>
        <v>Received</v>
      </c>
      <c r="J137" s="49">
        <f t="shared" si="15"/>
        <v>0</v>
      </c>
      <c r="K137" s="49" t="str">
        <f t="shared" si="16"/>
        <v/>
      </c>
      <c r="L137" s="49">
        <f t="shared" si="17"/>
        <v>2015</v>
      </c>
      <c r="M137" s="49">
        <f t="shared" si="18"/>
        <v>2015</v>
      </c>
      <c r="N137" s="49">
        <f t="shared" si="19"/>
        <v>11</v>
      </c>
      <c r="O137">
        <f t="shared" si="20"/>
        <v>1</v>
      </c>
    </row>
    <row r="138" spans="1:15" ht="14.4" thickTop="1" thickBot="1" x14ac:dyDescent="0.3">
      <c r="A138" s="41">
        <f>IF('2015 data'!$A138 = "Sales", '2015 data'!B138, "")</f>
        <v>1137</v>
      </c>
      <c r="B138" s="41">
        <f>IF($A138="", "", VLOOKUP($A138, '2015 data'!B:G, 3, FALSE))</f>
        <v>1862</v>
      </c>
      <c r="C138" s="41" t="str">
        <f>IF($A138="", "", VLOOKUP($A138, '2015 data'!B:G, 4, FALSE))</f>
        <v>Corner Runner</v>
      </c>
      <c r="D138" s="42">
        <f>IF('2015 Consolidated'!$A138="", "", VLOOKUP('2015 Consolidated'!$A138, '2015 data'!B:G, 5, FALSE))</f>
        <v>42258</v>
      </c>
      <c r="E138" s="43">
        <f>IF($A138="", "", VLOOKUP($A138, '2015 data'!B:G, 6, FALSE))</f>
        <v>14955.44</v>
      </c>
      <c r="F138" s="43">
        <f>IF($A138="", "", IFERROR(VLOOKUP($A138, '2015 data'!C:G, 5, FALSE), 0))</f>
        <v>-14955.44</v>
      </c>
      <c r="G138" s="44">
        <f>IFERROR(VLOOKUP($A138, '2015 data'!C:G, 4, FALSE), "")</f>
        <v>42345</v>
      </c>
      <c r="H138" s="43">
        <f t="shared" si="14"/>
        <v>0</v>
      </c>
      <c r="I138" s="45" t="str">
        <f>IF($G138&lt;&gt;"","Received",IF($A138="","",Validation!$D$6-$D138))</f>
        <v>Received</v>
      </c>
      <c r="J138" s="49">
        <f t="shared" si="15"/>
        <v>0</v>
      </c>
      <c r="K138" s="49" t="str">
        <f t="shared" si="16"/>
        <v/>
      </c>
      <c r="L138" s="49">
        <f t="shared" si="17"/>
        <v>2015</v>
      </c>
      <c r="M138" s="49">
        <f t="shared" si="18"/>
        <v>2015</v>
      </c>
      <c r="N138" s="49">
        <f t="shared" si="19"/>
        <v>12</v>
      </c>
      <c r="O138">
        <f t="shared" si="20"/>
        <v>1</v>
      </c>
    </row>
    <row r="139" spans="1:15" ht="14.4" thickTop="1" thickBot="1" x14ac:dyDescent="0.3">
      <c r="A139" s="41">
        <f>IF('2015 data'!$A139 = "Sales", '2015 data'!B139, "")</f>
        <v>1138</v>
      </c>
      <c r="B139" s="41">
        <f>IF($A139="", "", VLOOKUP($A139, '2015 data'!B:G, 3, FALSE))</f>
        <v>1838</v>
      </c>
      <c r="C139" s="41" t="str">
        <f>IF($A139="", "", VLOOKUP($A139, '2015 data'!B:G, 4, FALSE))</f>
        <v>Urban Runner</v>
      </c>
      <c r="D139" s="42">
        <f>IF('2015 Consolidated'!$A139="", "", VLOOKUP('2015 Consolidated'!$A139, '2015 data'!B:G, 5, FALSE))</f>
        <v>42258</v>
      </c>
      <c r="E139" s="43">
        <f>IF($A139="", "", VLOOKUP($A139, '2015 data'!B:G, 6, FALSE))</f>
        <v>1674</v>
      </c>
      <c r="F139" s="43">
        <f>IF($A139="", "", IFERROR(VLOOKUP($A139, '2015 data'!C:G, 5, FALSE), 0))</f>
        <v>-1674</v>
      </c>
      <c r="G139" s="44">
        <f>IFERROR(VLOOKUP($A139, '2015 data'!C:G, 4, FALSE), "")</f>
        <v>42303</v>
      </c>
      <c r="H139" s="43">
        <f t="shared" si="14"/>
        <v>0</v>
      </c>
      <c r="I139" s="45" t="str">
        <f>IF($G139&lt;&gt;"","Received",IF($A139="","",Validation!$D$6-$D139))</f>
        <v>Received</v>
      </c>
      <c r="J139" s="49">
        <f t="shared" si="15"/>
        <v>0</v>
      </c>
      <c r="K139" s="49" t="str">
        <f t="shared" si="16"/>
        <v/>
      </c>
      <c r="L139" s="49">
        <f t="shared" si="17"/>
        <v>2015</v>
      </c>
      <c r="M139" s="49">
        <f t="shared" si="18"/>
        <v>2015</v>
      </c>
      <c r="N139" s="49">
        <f t="shared" si="19"/>
        <v>10</v>
      </c>
      <c r="O139">
        <f t="shared" si="20"/>
        <v>1</v>
      </c>
    </row>
    <row r="140" spans="1:15" ht="14.4" thickTop="1" thickBot="1" x14ac:dyDescent="0.3">
      <c r="A140" s="41">
        <f>IF('2015 data'!$A140 = "Sales", '2015 data'!B140, "")</f>
        <v>1139</v>
      </c>
      <c r="B140" s="41">
        <f>IF($A140="", "", VLOOKUP($A140, '2015 data'!B:G, 3, FALSE))</f>
        <v>1168</v>
      </c>
      <c r="C140" s="41" t="str">
        <f>IF($A140="", "", VLOOKUP($A140, '2015 data'!B:G, 4, FALSE))</f>
        <v>Bigmart</v>
      </c>
      <c r="D140" s="42">
        <f>IF('2015 Consolidated'!$A140="", "", VLOOKUP('2015 Consolidated'!$A140, '2015 data'!B:G, 5, FALSE))</f>
        <v>42264</v>
      </c>
      <c r="E140" s="43">
        <f>IF($A140="", "", VLOOKUP($A140, '2015 data'!B:G, 6, FALSE))</f>
        <v>18479.099999999999</v>
      </c>
      <c r="F140" s="43">
        <f>IF($A140="", "", IFERROR(VLOOKUP($A140, '2015 data'!C:G, 5, FALSE), 0))</f>
        <v>-18479.099999999999</v>
      </c>
      <c r="G140" s="44">
        <f>IFERROR(VLOOKUP($A140, '2015 data'!C:G, 4, FALSE), "")</f>
        <v>42318</v>
      </c>
      <c r="H140" s="43">
        <f t="shared" si="14"/>
        <v>0</v>
      </c>
      <c r="I140" s="45" t="str">
        <f>IF($G140&lt;&gt;"","Received",IF($A140="","",Validation!$D$6-$D140))</f>
        <v>Received</v>
      </c>
      <c r="J140" s="49">
        <f t="shared" si="15"/>
        <v>0</v>
      </c>
      <c r="K140" s="49" t="str">
        <f t="shared" si="16"/>
        <v/>
      </c>
      <c r="L140" s="49">
        <f t="shared" si="17"/>
        <v>2015</v>
      </c>
      <c r="M140" s="49">
        <f t="shared" si="18"/>
        <v>2015</v>
      </c>
      <c r="N140" s="49">
        <f t="shared" si="19"/>
        <v>11</v>
      </c>
      <c r="O140">
        <f t="shared" si="20"/>
        <v>1</v>
      </c>
    </row>
    <row r="141" spans="1:15" ht="14.4" thickTop="1" thickBot="1" x14ac:dyDescent="0.3">
      <c r="A141" s="41">
        <f>IF('2015 data'!$A141 = "Sales", '2015 data'!B141, "")</f>
        <v>1140</v>
      </c>
      <c r="B141" s="41">
        <f>IF($A141="", "", VLOOKUP($A141, '2015 data'!B:G, 3, FALSE))</f>
        <v>1839</v>
      </c>
      <c r="C141" s="41" t="str">
        <f>IF($A141="", "", VLOOKUP($A141, '2015 data'!B:G, 4, FALSE))</f>
        <v>Southern Runners</v>
      </c>
      <c r="D141" s="42">
        <f>IF('2015 Consolidated'!$A141="", "", VLOOKUP('2015 Consolidated'!$A141, '2015 data'!B:G, 5, FALSE))</f>
        <v>42269</v>
      </c>
      <c r="E141" s="43">
        <f>IF($A141="", "", VLOOKUP($A141, '2015 data'!B:G, 6, FALSE))</f>
        <v>843.75</v>
      </c>
      <c r="F141" s="43">
        <f>IF($A141="", "", IFERROR(VLOOKUP($A141, '2015 data'!C:G, 5, FALSE), 0))</f>
        <v>-843.75</v>
      </c>
      <c r="G141" s="44">
        <f>IFERROR(VLOOKUP($A141, '2015 data'!C:G, 4, FALSE), "")</f>
        <v>42349</v>
      </c>
      <c r="H141" s="43">
        <f t="shared" si="14"/>
        <v>0</v>
      </c>
      <c r="I141" s="45" t="str">
        <f>IF($G141&lt;&gt;"","Received",IF($A141="","",Validation!$D$6-$D141))</f>
        <v>Received</v>
      </c>
      <c r="J141" s="49">
        <f t="shared" si="15"/>
        <v>0</v>
      </c>
      <c r="K141" s="49" t="str">
        <f t="shared" si="16"/>
        <v/>
      </c>
      <c r="L141" s="49">
        <f t="shared" si="17"/>
        <v>2015</v>
      </c>
      <c r="M141" s="49">
        <f t="shared" si="18"/>
        <v>2015</v>
      </c>
      <c r="N141" s="49">
        <f t="shared" si="19"/>
        <v>12</v>
      </c>
      <c r="O141">
        <f t="shared" si="20"/>
        <v>1</v>
      </c>
    </row>
    <row r="142" spans="1:15" ht="14.4" thickTop="1" thickBot="1" x14ac:dyDescent="0.3">
      <c r="A142" s="41">
        <f>IF('2015 data'!$A142 = "Sales", '2015 data'!B142, "")</f>
        <v>1141</v>
      </c>
      <c r="B142" s="41">
        <f>IF($A142="", "", VLOOKUP($A142, '2015 data'!B:G, 3, FALSE))</f>
        <v>1836</v>
      </c>
      <c r="C142" s="41" t="str">
        <f>IF($A142="", "", VLOOKUP($A142, '2015 data'!B:G, 4, FALSE))</f>
        <v>Runner's Market</v>
      </c>
      <c r="D142" s="42">
        <f>IF('2015 Consolidated'!$A142="", "", VLOOKUP('2015 Consolidated'!$A142, '2015 data'!B:G, 5, FALSE))</f>
        <v>42269</v>
      </c>
      <c r="E142" s="43">
        <f>IF($A142="", "", VLOOKUP($A142, '2015 data'!B:G, 6, FALSE))</f>
        <v>9101.7000000000007</v>
      </c>
      <c r="F142" s="43">
        <f>IF($A142="", "", IFERROR(VLOOKUP($A142, '2015 data'!C:G, 5, FALSE), 0))</f>
        <v>-9101.7000000000007</v>
      </c>
      <c r="G142" s="44">
        <f>IFERROR(VLOOKUP($A142, '2015 data'!C:G, 4, FALSE), "")</f>
        <v>42360</v>
      </c>
      <c r="H142" s="43">
        <f t="shared" si="14"/>
        <v>0</v>
      </c>
      <c r="I142" s="45" t="str">
        <f>IF($G142&lt;&gt;"","Received",IF($A142="","",Validation!$D$6-$D142))</f>
        <v>Received</v>
      </c>
      <c r="J142" s="49">
        <f t="shared" si="15"/>
        <v>0</v>
      </c>
      <c r="K142" s="49" t="str">
        <f t="shared" si="16"/>
        <v/>
      </c>
      <c r="L142" s="49">
        <f t="shared" si="17"/>
        <v>2015</v>
      </c>
      <c r="M142" s="49">
        <f t="shared" si="18"/>
        <v>2015</v>
      </c>
      <c r="N142" s="49">
        <f t="shared" si="19"/>
        <v>12</v>
      </c>
      <c r="O142">
        <f t="shared" si="20"/>
        <v>1</v>
      </c>
    </row>
    <row r="143" spans="1:15" ht="14.4" thickTop="1" thickBot="1" x14ac:dyDescent="0.3">
      <c r="A143" s="41">
        <f>IF('2015 data'!$A143 = "Sales", '2015 data'!B143, "")</f>
        <v>1142</v>
      </c>
      <c r="B143" s="41">
        <f>IF($A143="", "", VLOOKUP($A143, '2015 data'!B:G, 3, FALSE))</f>
        <v>1167</v>
      </c>
      <c r="C143" s="41" t="str">
        <f>IF($A143="", "", VLOOKUP($A143, '2015 data'!B:G, 4, FALSE))</f>
        <v>Goodway</v>
      </c>
      <c r="D143" s="42">
        <f>IF('2015 Consolidated'!$A143="", "", VLOOKUP('2015 Consolidated'!$A143, '2015 data'!B:G, 5, FALSE))</f>
        <v>42270</v>
      </c>
      <c r="E143" s="43">
        <f>IF($A143="", "", VLOOKUP($A143, '2015 data'!B:G, 6, FALSE))</f>
        <v>15329.93</v>
      </c>
      <c r="F143" s="43">
        <f>IF($A143="", "", IFERROR(VLOOKUP($A143, '2015 data'!C:G, 5, FALSE), 0))</f>
        <v>-15329.93</v>
      </c>
      <c r="G143" s="44">
        <f>IFERROR(VLOOKUP($A143, '2015 data'!C:G, 4, FALSE), "")</f>
        <v>42354</v>
      </c>
      <c r="H143" s="43">
        <f t="shared" si="14"/>
        <v>0</v>
      </c>
      <c r="I143" s="45" t="str">
        <f>IF($G143&lt;&gt;"","Received",IF($A143="","",Validation!$D$6-$D143))</f>
        <v>Received</v>
      </c>
      <c r="J143" s="49">
        <f t="shared" si="15"/>
        <v>0</v>
      </c>
      <c r="K143" s="49" t="str">
        <f t="shared" si="16"/>
        <v/>
      </c>
      <c r="L143" s="49">
        <f t="shared" si="17"/>
        <v>2015</v>
      </c>
      <c r="M143" s="49">
        <f t="shared" si="18"/>
        <v>2015</v>
      </c>
      <c r="N143" s="49">
        <f t="shared" si="19"/>
        <v>12</v>
      </c>
      <c r="O143">
        <f t="shared" si="20"/>
        <v>1</v>
      </c>
    </row>
    <row r="144" spans="1:15" ht="14.4" thickTop="1" thickBot="1" x14ac:dyDescent="0.3">
      <c r="A144" s="41">
        <f>IF('2015 data'!$A144 = "Sales", '2015 data'!B144, "")</f>
        <v>1143</v>
      </c>
      <c r="B144" s="41">
        <f>IF($A144="", "", VLOOKUP($A144, '2015 data'!B:G, 3, FALSE))</f>
        <v>1168</v>
      </c>
      <c r="C144" s="41" t="str">
        <f>IF($A144="", "", VLOOKUP($A144, '2015 data'!B:G, 4, FALSE))</f>
        <v>Bigmart</v>
      </c>
      <c r="D144" s="42">
        <f>IF('2015 Consolidated'!$A144="", "", VLOOKUP('2015 Consolidated'!$A144, '2015 data'!B:G, 5, FALSE))</f>
        <v>42271</v>
      </c>
      <c r="E144" s="43">
        <f>IF($A144="", "", VLOOKUP($A144, '2015 data'!B:G, 6, FALSE))</f>
        <v>7155</v>
      </c>
      <c r="F144" s="43">
        <f>IF($A144="", "", IFERROR(VLOOKUP($A144, '2015 data'!C:G, 5, FALSE), 0))</f>
        <v>-7155</v>
      </c>
      <c r="G144" s="44">
        <f>IFERROR(VLOOKUP($A144, '2015 data'!C:G, 4, FALSE), "")</f>
        <v>42366</v>
      </c>
      <c r="H144" s="43">
        <f t="shared" si="14"/>
        <v>0</v>
      </c>
      <c r="I144" s="45" t="str">
        <f>IF($G144&lt;&gt;"","Received",IF($A144="","",Validation!$D$6-$D144))</f>
        <v>Received</v>
      </c>
      <c r="J144" s="49">
        <f t="shared" si="15"/>
        <v>0</v>
      </c>
      <c r="K144" s="49" t="str">
        <f t="shared" si="16"/>
        <v/>
      </c>
      <c r="L144" s="49">
        <f t="shared" si="17"/>
        <v>2015</v>
      </c>
      <c r="M144" s="49">
        <f t="shared" si="18"/>
        <v>2015</v>
      </c>
      <c r="N144" s="49">
        <f t="shared" si="19"/>
        <v>12</v>
      </c>
      <c r="O144">
        <f t="shared" si="20"/>
        <v>1</v>
      </c>
    </row>
    <row r="145" spans="1:15" ht="14.4" thickTop="1" thickBot="1" x14ac:dyDescent="0.3">
      <c r="A145" s="41">
        <f>IF('2015 data'!$A145 = "Sales", '2015 data'!B145, "")</f>
        <v>1144</v>
      </c>
      <c r="B145" s="41">
        <f>IF($A145="", "", VLOOKUP($A145, '2015 data'!B:G, 3, FALSE))</f>
        <v>1837</v>
      </c>
      <c r="C145" s="41" t="str">
        <f>IF($A145="", "", VLOOKUP($A145, '2015 data'!B:G, 4, FALSE))</f>
        <v>Cool Threads</v>
      </c>
      <c r="D145" s="42">
        <f>IF('2015 Consolidated'!$A145="", "", VLOOKUP('2015 Consolidated'!$A145, '2015 data'!B:G, 5, FALSE))</f>
        <v>42272</v>
      </c>
      <c r="E145" s="43">
        <f>IF($A145="", "", VLOOKUP($A145, '2015 data'!B:G, 6, FALSE))</f>
        <v>12220.2</v>
      </c>
      <c r="F145" s="43">
        <f>IF($A145="", "", IFERROR(VLOOKUP($A145, '2015 data'!C:G, 5, FALSE), 0))</f>
        <v>-12220.2</v>
      </c>
      <c r="G145" s="44">
        <f>IFERROR(VLOOKUP($A145, '2015 data'!C:G, 4, FALSE), "")</f>
        <v>42341</v>
      </c>
      <c r="H145" s="43">
        <f t="shared" si="14"/>
        <v>0</v>
      </c>
      <c r="I145" s="45" t="str">
        <f>IF($G145&lt;&gt;"","Received",IF($A145="","",Validation!$D$6-$D145))</f>
        <v>Received</v>
      </c>
      <c r="J145" s="49">
        <f t="shared" si="15"/>
        <v>0</v>
      </c>
      <c r="K145" s="49" t="str">
        <f t="shared" si="16"/>
        <v/>
      </c>
      <c r="L145" s="49">
        <f t="shared" si="17"/>
        <v>2015</v>
      </c>
      <c r="M145" s="49">
        <f t="shared" si="18"/>
        <v>2015</v>
      </c>
      <c r="N145" s="49">
        <f t="shared" si="19"/>
        <v>12</v>
      </c>
      <c r="O145">
        <f t="shared" si="20"/>
        <v>1</v>
      </c>
    </row>
    <row r="146" spans="1:15" ht="14.4" thickTop="1" thickBot="1" x14ac:dyDescent="0.3">
      <c r="A146" s="41">
        <f>IF('2015 data'!$A146 = "Sales", '2015 data'!B146, "")</f>
        <v>1145</v>
      </c>
      <c r="B146" s="41">
        <f>IF($A146="", "", VLOOKUP($A146, '2015 data'!B:G, 3, FALSE))</f>
        <v>1861</v>
      </c>
      <c r="C146" s="41" t="str">
        <f>IF($A146="", "", VLOOKUP($A146, '2015 data'!B:G, 4, FALSE))</f>
        <v>Family Fit</v>
      </c>
      <c r="D146" s="42">
        <f>IF('2015 Consolidated'!$A146="", "", VLOOKUP('2015 Consolidated'!$A146, '2015 data'!B:G, 5, FALSE))</f>
        <v>42275</v>
      </c>
      <c r="E146" s="43">
        <f>IF($A146="", "", VLOOKUP($A146, '2015 data'!B:G, 6, FALSE))</f>
        <v>9402.08</v>
      </c>
      <c r="F146" s="43">
        <f>IF($A146="", "", IFERROR(VLOOKUP($A146, '2015 data'!C:G, 5, FALSE), 0))</f>
        <v>-9402.08</v>
      </c>
      <c r="G146" s="44">
        <f>IFERROR(VLOOKUP($A146, '2015 data'!C:G, 4, FALSE), "")</f>
        <v>42369</v>
      </c>
      <c r="H146" s="43">
        <f t="shared" si="14"/>
        <v>0</v>
      </c>
      <c r="I146" s="45" t="str">
        <f>IF($G146&lt;&gt;"","Received",IF($A146="","",Validation!$D$6-$D146))</f>
        <v>Received</v>
      </c>
      <c r="J146" s="49">
        <f t="shared" si="15"/>
        <v>0</v>
      </c>
      <c r="K146" s="49" t="str">
        <f t="shared" si="16"/>
        <v/>
      </c>
      <c r="L146" s="49">
        <f t="shared" si="17"/>
        <v>2015</v>
      </c>
      <c r="M146" s="49">
        <f t="shared" si="18"/>
        <v>2015</v>
      </c>
      <c r="N146" s="49">
        <f t="shared" si="19"/>
        <v>12</v>
      </c>
      <c r="O146">
        <f t="shared" si="20"/>
        <v>1</v>
      </c>
    </row>
    <row r="147" spans="1:15" ht="14.4" thickTop="1" thickBot="1" x14ac:dyDescent="0.3">
      <c r="A147" s="41">
        <f>IF('2015 data'!$A147 = "Sales", '2015 data'!B147, "")</f>
        <v>1146</v>
      </c>
      <c r="B147" s="41">
        <f>IF($A147="", "", VLOOKUP($A147, '2015 data'!B:G, 3, FALSE))</f>
        <v>1814</v>
      </c>
      <c r="C147" s="41" t="str">
        <f>IF($A147="", "", VLOOKUP($A147, '2015 data'!B:G, 4, FALSE))</f>
        <v>ValueChoice</v>
      </c>
      <c r="D147" s="42">
        <f>IF('2015 Consolidated'!$A147="", "", VLOOKUP('2015 Consolidated'!$A147, '2015 data'!B:G, 5, FALSE))</f>
        <v>42275</v>
      </c>
      <c r="E147" s="43">
        <f>IF($A147="", "", VLOOKUP($A147, '2015 data'!B:G, 6, FALSE))</f>
        <v>9175.14</v>
      </c>
      <c r="F147" s="43">
        <f>IF($A147="", "", IFERROR(VLOOKUP($A147, '2015 data'!C:G, 5, FALSE), 0))</f>
        <v>-9175.14</v>
      </c>
      <c r="G147" s="44">
        <f>IFERROR(VLOOKUP($A147, '2015 data'!C:G, 4, FALSE), "")</f>
        <v>42340</v>
      </c>
      <c r="H147" s="43">
        <f t="shared" si="14"/>
        <v>0</v>
      </c>
      <c r="I147" s="45" t="str">
        <f>IF($G147&lt;&gt;"","Received",IF($A147="","",Validation!$D$6-$D147))</f>
        <v>Received</v>
      </c>
      <c r="J147" s="49">
        <f t="shared" si="15"/>
        <v>0</v>
      </c>
      <c r="K147" s="49" t="str">
        <f t="shared" si="16"/>
        <v/>
      </c>
      <c r="L147" s="49">
        <f t="shared" si="17"/>
        <v>2015</v>
      </c>
      <c r="M147" s="49">
        <f t="shared" si="18"/>
        <v>2015</v>
      </c>
      <c r="N147" s="49">
        <f t="shared" si="19"/>
        <v>12</v>
      </c>
      <c r="O147">
        <f t="shared" si="20"/>
        <v>1</v>
      </c>
    </row>
    <row r="148" spans="1:15" ht="14.4" thickTop="1" thickBot="1" x14ac:dyDescent="0.3">
      <c r="A148" s="41">
        <f>IF('2015 data'!$A148 = "Sales", '2015 data'!B148, "")</f>
        <v>1147</v>
      </c>
      <c r="B148" s="41">
        <f>IF($A148="", "", VLOOKUP($A148, '2015 data'!B:G, 3, FALSE))</f>
        <v>1168</v>
      </c>
      <c r="C148" s="41" t="str">
        <f>IF($A148="", "", VLOOKUP($A148, '2015 data'!B:G, 4, FALSE))</f>
        <v>Bigmart</v>
      </c>
      <c r="D148" s="42">
        <f>IF('2015 Consolidated'!$A148="", "", VLOOKUP('2015 Consolidated'!$A148, '2015 data'!B:G, 5, FALSE))</f>
        <v>42277</v>
      </c>
      <c r="E148" s="43">
        <f>IF($A148="", "", VLOOKUP($A148, '2015 data'!B:G, 6, FALSE))</f>
        <v>9416.25</v>
      </c>
      <c r="F148" s="43">
        <f>IF($A148="", "", IFERROR(VLOOKUP($A148, '2015 data'!C:G, 5, FALSE), 0))</f>
        <v>-9416.25</v>
      </c>
      <c r="G148" s="44">
        <f>IFERROR(VLOOKUP($A148, '2015 data'!C:G, 4, FALSE), "")</f>
        <v>42366</v>
      </c>
      <c r="H148" s="43">
        <f t="shared" si="14"/>
        <v>0</v>
      </c>
      <c r="I148" s="45" t="str">
        <f>IF($G148&lt;&gt;"","Received",IF($A148="","",Validation!$D$6-$D148))</f>
        <v>Received</v>
      </c>
      <c r="J148" s="49">
        <f t="shared" si="15"/>
        <v>0</v>
      </c>
      <c r="K148" s="49" t="str">
        <f t="shared" si="16"/>
        <v/>
      </c>
      <c r="L148" s="49">
        <f t="shared" si="17"/>
        <v>2015</v>
      </c>
      <c r="M148" s="49">
        <f t="shared" si="18"/>
        <v>2015</v>
      </c>
      <c r="N148" s="49">
        <f t="shared" si="19"/>
        <v>12</v>
      </c>
      <c r="O148">
        <f t="shared" si="20"/>
        <v>1</v>
      </c>
    </row>
    <row r="149" spans="1:15" ht="14.4" thickTop="1" thickBot="1" x14ac:dyDescent="0.3">
      <c r="A149" s="41">
        <f>IF('2015 data'!$A149 = "Sales", '2015 data'!B149, "")</f>
        <v>1148</v>
      </c>
      <c r="B149" s="41">
        <f>IF($A149="", "", VLOOKUP($A149, '2015 data'!B:G, 3, FALSE))</f>
        <v>1840</v>
      </c>
      <c r="C149" s="41" t="str">
        <f>IF($A149="", "", VLOOKUP($A149, '2015 data'!B:G, 4, FALSE))</f>
        <v>Super Runners Mark</v>
      </c>
      <c r="D149" s="42">
        <f>IF('2015 Consolidated'!$A149="", "", VLOOKUP('2015 Consolidated'!$A149, '2015 data'!B:G, 5, FALSE))</f>
        <v>42277</v>
      </c>
      <c r="E149" s="43">
        <f>IF($A149="", "", VLOOKUP($A149, '2015 data'!B:G, 6, FALSE))</f>
        <v>19137.740000000002</v>
      </c>
      <c r="F149" s="43">
        <f>IF($A149="", "", IFERROR(VLOOKUP($A149, '2015 data'!C:G, 5, FALSE), 0))</f>
        <v>-19137.740000000002</v>
      </c>
      <c r="G149" s="44">
        <f>IFERROR(VLOOKUP($A149, '2015 data'!C:G, 4, FALSE), "")</f>
        <v>42327</v>
      </c>
      <c r="H149" s="43">
        <f t="shared" si="14"/>
        <v>0</v>
      </c>
      <c r="I149" s="45" t="str">
        <f>IF($G149&lt;&gt;"","Received",IF($A149="","",Validation!$D$6-$D149))</f>
        <v>Received</v>
      </c>
      <c r="J149" s="49">
        <f t="shared" si="15"/>
        <v>0</v>
      </c>
      <c r="K149" s="49" t="str">
        <f t="shared" si="16"/>
        <v/>
      </c>
      <c r="L149" s="49">
        <f t="shared" si="17"/>
        <v>2015</v>
      </c>
      <c r="M149" s="49">
        <f t="shared" si="18"/>
        <v>2015</v>
      </c>
      <c r="N149" s="49">
        <f t="shared" si="19"/>
        <v>11</v>
      </c>
      <c r="O149">
        <f t="shared" si="20"/>
        <v>1</v>
      </c>
    </row>
    <row r="150" spans="1:15" ht="14.4" thickTop="1" thickBot="1" x14ac:dyDescent="0.3">
      <c r="A150" s="41">
        <f>IF('2015 data'!$A150 = "Sales", '2015 data'!B150, "")</f>
        <v>1149</v>
      </c>
      <c r="B150" s="41">
        <f>IF($A150="", "", VLOOKUP($A150, '2015 data'!B:G, 3, FALSE))</f>
        <v>1168</v>
      </c>
      <c r="C150" s="41" t="str">
        <f>IF($A150="", "", VLOOKUP($A150, '2015 data'!B:G, 4, FALSE))</f>
        <v>Bigmart</v>
      </c>
      <c r="D150" s="42">
        <f>IF('2015 Consolidated'!$A150="", "", VLOOKUP('2015 Consolidated'!$A150, '2015 data'!B:G, 5, FALSE))</f>
        <v>42278</v>
      </c>
      <c r="E150" s="43">
        <f>IF($A150="", "", VLOOKUP($A150, '2015 data'!B:G, 6, FALSE))</f>
        <v>7681.5</v>
      </c>
      <c r="F150" s="43">
        <f>IF($A150="", "", IFERROR(VLOOKUP($A150, '2015 data'!C:G, 5, FALSE), 0))</f>
        <v>-7681.5</v>
      </c>
      <c r="G150" s="44">
        <f>IFERROR(VLOOKUP($A150, '2015 data'!C:G, 4, FALSE), "")</f>
        <v>42355</v>
      </c>
      <c r="H150" s="43">
        <f t="shared" si="14"/>
        <v>0</v>
      </c>
      <c r="I150" s="45" t="str">
        <f>IF($G150&lt;&gt;"","Received",IF($A150="","",Validation!$D$6-$D150))</f>
        <v>Received</v>
      </c>
      <c r="J150" s="49">
        <f t="shared" si="15"/>
        <v>0</v>
      </c>
      <c r="K150" s="49" t="str">
        <f t="shared" si="16"/>
        <v/>
      </c>
      <c r="L150" s="49">
        <f t="shared" si="17"/>
        <v>2015</v>
      </c>
      <c r="M150" s="49">
        <f t="shared" si="18"/>
        <v>2015</v>
      </c>
      <c r="N150" s="49">
        <f t="shared" si="19"/>
        <v>12</v>
      </c>
      <c r="O150">
        <f t="shared" si="20"/>
        <v>1</v>
      </c>
    </row>
    <row r="151" spans="1:15" ht="14.4" thickTop="1" thickBot="1" x14ac:dyDescent="0.3">
      <c r="A151" s="41">
        <f>IF('2015 data'!$A151 = "Sales", '2015 data'!B151, "")</f>
        <v>1150</v>
      </c>
      <c r="B151" s="41">
        <f>IF($A151="", "", VLOOKUP($A151, '2015 data'!B:G, 3, FALSE))</f>
        <v>1837</v>
      </c>
      <c r="C151" s="41" t="str">
        <f>IF($A151="", "", VLOOKUP($A151, '2015 data'!B:G, 4, FALSE))</f>
        <v>Cool Threads</v>
      </c>
      <c r="D151" s="42">
        <f>IF('2015 Consolidated'!$A151="", "", VLOOKUP('2015 Consolidated'!$A151, '2015 data'!B:G, 5, FALSE))</f>
        <v>42279</v>
      </c>
      <c r="E151" s="43">
        <f>IF($A151="", "", VLOOKUP($A151, '2015 data'!B:G, 6, FALSE))</f>
        <v>14966.69</v>
      </c>
      <c r="F151" s="43">
        <f>IF($A151="", "", IFERROR(VLOOKUP($A151, '2015 data'!C:G, 5, FALSE), 0))</f>
        <v>-14966.69</v>
      </c>
      <c r="G151" s="44">
        <f>IFERROR(VLOOKUP($A151, '2015 data'!C:G, 4, FALSE), "")</f>
        <v>42356</v>
      </c>
      <c r="H151" s="43">
        <f t="shared" si="14"/>
        <v>0</v>
      </c>
      <c r="I151" s="45" t="str">
        <f>IF($G151&lt;&gt;"","Received",IF($A151="","",Validation!$D$6-$D151))</f>
        <v>Received</v>
      </c>
      <c r="J151" s="49">
        <f t="shared" si="15"/>
        <v>0</v>
      </c>
      <c r="K151" s="49" t="str">
        <f t="shared" si="16"/>
        <v/>
      </c>
      <c r="L151" s="49">
        <f t="shared" si="17"/>
        <v>2015</v>
      </c>
      <c r="M151" s="49">
        <f t="shared" si="18"/>
        <v>2015</v>
      </c>
      <c r="N151" s="49">
        <f t="shared" si="19"/>
        <v>12</v>
      </c>
      <c r="O151">
        <f t="shared" si="20"/>
        <v>1</v>
      </c>
    </row>
    <row r="152" spans="1:15" ht="14.4" thickTop="1" thickBot="1" x14ac:dyDescent="0.3">
      <c r="A152" s="41">
        <f>IF('2015 data'!$A152 = "Sales", '2015 data'!B152, "")</f>
        <v>1151</v>
      </c>
      <c r="B152" s="41">
        <f>IF($A152="", "", VLOOKUP($A152, '2015 data'!B:G, 3, FALSE))</f>
        <v>1814</v>
      </c>
      <c r="C152" s="41" t="str">
        <f>IF($A152="", "", VLOOKUP($A152, '2015 data'!B:G, 4, FALSE))</f>
        <v>ValueChoice</v>
      </c>
      <c r="D152" s="42">
        <f>IF('2015 Consolidated'!$A152="", "", VLOOKUP('2015 Consolidated'!$A152, '2015 data'!B:G, 5, FALSE))</f>
        <v>42279</v>
      </c>
      <c r="E152" s="43">
        <f>IF($A152="", "", VLOOKUP($A152, '2015 data'!B:G, 6, FALSE))</f>
        <v>9684.8700000000008</v>
      </c>
      <c r="F152" s="43">
        <f>IF($A152="", "", IFERROR(VLOOKUP($A152, '2015 data'!C:G, 5, FALSE), 0))</f>
        <v>-9684.8700000000008</v>
      </c>
      <c r="G152" s="44">
        <f>IFERROR(VLOOKUP($A152, '2015 data'!C:G, 4, FALSE), "")</f>
        <v>42342</v>
      </c>
      <c r="H152" s="43">
        <f t="shared" si="14"/>
        <v>0</v>
      </c>
      <c r="I152" s="45" t="str">
        <f>IF($G152&lt;&gt;"","Received",IF($A152="","",Validation!$D$6-$D152))</f>
        <v>Received</v>
      </c>
      <c r="J152" s="49">
        <f t="shared" si="15"/>
        <v>0</v>
      </c>
      <c r="K152" s="49" t="str">
        <f t="shared" si="16"/>
        <v/>
      </c>
      <c r="L152" s="49">
        <f t="shared" si="17"/>
        <v>2015</v>
      </c>
      <c r="M152" s="49">
        <f t="shared" si="18"/>
        <v>2015</v>
      </c>
      <c r="N152" s="49">
        <f t="shared" si="19"/>
        <v>12</v>
      </c>
      <c r="O152">
        <f t="shared" si="20"/>
        <v>1</v>
      </c>
    </row>
    <row r="153" spans="1:15" ht="14.4" thickTop="1" thickBot="1" x14ac:dyDescent="0.3">
      <c r="A153" s="41">
        <f>IF('2015 data'!$A153 = "Sales", '2015 data'!B153, "")</f>
        <v>1152</v>
      </c>
      <c r="B153" s="41">
        <f>IF($A153="", "", VLOOKUP($A153, '2015 data'!B:G, 3, FALSE))</f>
        <v>1863</v>
      </c>
      <c r="C153" s="41" t="str">
        <f>IF($A153="", "", VLOOKUP($A153, '2015 data'!B:G, 4, FALSE))</f>
        <v>Fit N Fun</v>
      </c>
      <c r="D153" s="42">
        <f>IF('2015 Consolidated'!$A153="", "", VLOOKUP('2015 Consolidated'!$A153, '2015 data'!B:G, 5, FALSE))</f>
        <v>42282</v>
      </c>
      <c r="E153" s="43">
        <f>IF($A153="", "", VLOOKUP($A153, '2015 data'!B:G, 6, FALSE))</f>
        <v>13052.49</v>
      </c>
      <c r="F153" s="43">
        <f>IF($A153="", "", IFERROR(VLOOKUP($A153, '2015 data'!C:G, 5, FALSE), 0))</f>
        <v>-13052.49</v>
      </c>
      <c r="G153" s="44">
        <f>IFERROR(VLOOKUP($A153, '2015 data'!C:G, 4, FALSE), "")</f>
        <v>42354</v>
      </c>
      <c r="H153" s="43">
        <f t="shared" si="14"/>
        <v>0</v>
      </c>
      <c r="I153" s="45" t="str">
        <f>IF($G153&lt;&gt;"","Received",IF($A153="","",Validation!$D$6-$D153))</f>
        <v>Received</v>
      </c>
      <c r="J153" s="49">
        <f t="shared" si="15"/>
        <v>0</v>
      </c>
      <c r="K153" s="49" t="str">
        <f t="shared" si="16"/>
        <v/>
      </c>
      <c r="L153" s="49">
        <f t="shared" si="17"/>
        <v>2015</v>
      </c>
      <c r="M153" s="49">
        <f t="shared" si="18"/>
        <v>2015</v>
      </c>
      <c r="N153" s="49">
        <f t="shared" si="19"/>
        <v>12</v>
      </c>
      <c r="O153">
        <f t="shared" si="20"/>
        <v>1</v>
      </c>
    </row>
    <row r="154" spans="1:15" ht="14.4" thickTop="1" thickBot="1" x14ac:dyDescent="0.3">
      <c r="A154" s="41">
        <f>IF('2015 data'!$A154 = "Sales", '2015 data'!B154, "")</f>
        <v>1153</v>
      </c>
      <c r="B154" s="41">
        <f>IF($A154="", "", VLOOKUP($A154, '2015 data'!B:G, 3, FALSE))</f>
        <v>1837</v>
      </c>
      <c r="C154" s="41" t="str">
        <f>IF($A154="", "", VLOOKUP($A154, '2015 data'!B:G, 4, FALSE))</f>
        <v>Cool Threads</v>
      </c>
      <c r="D154" s="42">
        <f>IF('2015 Consolidated'!$A154="", "", VLOOKUP('2015 Consolidated'!$A154, '2015 data'!B:G, 5, FALSE))</f>
        <v>42283</v>
      </c>
      <c r="E154" s="43">
        <f>IF($A154="", "", VLOOKUP($A154, '2015 data'!B:G, 6, FALSE))</f>
        <v>16287.75</v>
      </c>
      <c r="F154" s="43">
        <f>IF($A154="", "", IFERROR(VLOOKUP($A154, '2015 data'!C:G, 5, FALSE), 0))</f>
        <v>-16287.75</v>
      </c>
      <c r="G154" s="44">
        <f>IFERROR(VLOOKUP($A154, '2015 data'!C:G, 4, FALSE), "")</f>
        <v>42359</v>
      </c>
      <c r="H154" s="43">
        <f t="shared" si="14"/>
        <v>0</v>
      </c>
      <c r="I154" s="45" t="str">
        <f>IF($G154&lt;&gt;"","Received",IF($A154="","",Validation!$D$6-$D154))</f>
        <v>Received</v>
      </c>
      <c r="J154" s="49">
        <f t="shared" si="15"/>
        <v>0</v>
      </c>
      <c r="K154" s="49" t="str">
        <f t="shared" si="16"/>
        <v/>
      </c>
      <c r="L154" s="49">
        <f t="shared" si="17"/>
        <v>2015</v>
      </c>
      <c r="M154" s="49">
        <f t="shared" si="18"/>
        <v>2015</v>
      </c>
      <c r="N154" s="49">
        <f t="shared" si="19"/>
        <v>12</v>
      </c>
      <c r="O154">
        <f t="shared" si="20"/>
        <v>1</v>
      </c>
    </row>
    <row r="155" spans="1:15" ht="14.4" thickTop="1" thickBot="1" x14ac:dyDescent="0.3">
      <c r="A155" s="41">
        <f>IF('2015 data'!$A155 = "Sales", '2015 data'!B155, "")</f>
        <v>1154</v>
      </c>
      <c r="B155" s="41">
        <f>IF($A155="", "", VLOOKUP($A155, '2015 data'!B:G, 3, FALSE))</f>
        <v>1167</v>
      </c>
      <c r="C155" s="41" t="str">
        <f>IF($A155="", "", VLOOKUP($A155, '2015 data'!B:G, 4, FALSE))</f>
        <v>Goodway</v>
      </c>
      <c r="D155" s="42">
        <f>IF('2015 Consolidated'!$A155="", "", VLOOKUP('2015 Consolidated'!$A155, '2015 data'!B:G, 5, FALSE))</f>
        <v>42283</v>
      </c>
      <c r="E155" s="43">
        <f>IF($A155="", "", VLOOKUP($A155, '2015 data'!B:G, 6, FALSE))</f>
        <v>28032.6</v>
      </c>
      <c r="F155" s="43">
        <f>IF($A155="", "", IFERROR(VLOOKUP($A155, '2015 data'!C:G, 5, FALSE), 0))</f>
        <v>-28032.6</v>
      </c>
      <c r="G155" s="44">
        <f>IFERROR(VLOOKUP($A155, '2015 data'!C:G, 4, FALSE), "")</f>
        <v>42349</v>
      </c>
      <c r="H155" s="43">
        <f t="shared" si="14"/>
        <v>0</v>
      </c>
      <c r="I155" s="45" t="str">
        <f>IF($G155&lt;&gt;"","Received",IF($A155="","",Validation!$D$6-$D155))</f>
        <v>Received</v>
      </c>
      <c r="J155" s="49">
        <f t="shared" si="15"/>
        <v>0</v>
      </c>
      <c r="K155" s="49" t="str">
        <f t="shared" si="16"/>
        <v/>
      </c>
      <c r="L155" s="49">
        <f t="shared" si="17"/>
        <v>2015</v>
      </c>
      <c r="M155" s="49">
        <f t="shared" si="18"/>
        <v>2015</v>
      </c>
      <c r="N155" s="49">
        <f t="shared" si="19"/>
        <v>12</v>
      </c>
      <c r="O155">
        <f t="shared" si="20"/>
        <v>1</v>
      </c>
    </row>
    <row r="156" spans="1:15" ht="14.4" thickTop="1" thickBot="1" x14ac:dyDescent="0.3">
      <c r="A156" s="41">
        <f>IF('2015 data'!$A156 = "Sales", '2015 data'!B156, "")</f>
        <v>1155</v>
      </c>
      <c r="B156" s="41">
        <f>IF($A156="", "", VLOOKUP($A156, '2015 data'!B:G, 3, FALSE))</f>
        <v>1168</v>
      </c>
      <c r="C156" s="41" t="str">
        <f>IF($A156="", "", VLOOKUP($A156, '2015 data'!B:G, 4, FALSE))</f>
        <v>Bigmart</v>
      </c>
      <c r="D156" s="42">
        <f>IF('2015 Consolidated'!$A156="", "", VLOOKUP('2015 Consolidated'!$A156, '2015 data'!B:G, 5, FALSE))</f>
        <v>42285</v>
      </c>
      <c r="E156" s="43">
        <f>IF($A156="", "", VLOOKUP($A156, '2015 data'!B:G, 6, FALSE))</f>
        <v>19505.72</v>
      </c>
      <c r="F156" s="43">
        <f>IF($A156="", "", IFERROR(VLOOKUP($A156, '2015 data'!C:G, 5, FALSE), 0))</f>
        <v>-19505.72</v>
      </c>
      <c r="G156" s="44">
        <f>IFERROR(VLOOKUP($A156, '2015 data'!C:G, 4, FALSE), "")</f>
        <v>42339</v>
      </c>
      <c r="H156" s="43">
        <f t="shared" si="14"/>
        <v>0</v>
      </c>
      <c r="I156" s="45" t="str">
        <f>IF($G156&lt;&gt;"","Received",IF($A156="","",Validation!$D$6-$D156))</f>
        <v>Received</v>
      </c>
      <c r="J156" s="49">
        <f t="shared" si="15"/>
        <v>0</v>
      </c>
      <c r="K156" s="49" t="str">
        <f t="shared" si="16"/>
        <v/>
      </c>
      <c r="L156" s="49">
        <f t="shared" si="17"/>
        <v>2015</v>
      </c>
      <c r="M156" s="49">
        <f t="shared" si="18"/>
        <v>2015</v>
      </c>
      <c r="N156" s="49">
        <f t="shared" si="19"/>
        <v>12</v>
      </c>
      <c r="O156">
        <f t="shared" si="20"/>
        <v>1</v>
      </c>
    </row>
    <row r="157" spans="1:15" ht="14.4" thickTop="1" thickBot="1" x14ac:dyDescent="0.3">
      <c r="A157" s="41">
        <f>IF('2015 data'!$A157 = "Sales", '2015 data'!B157, "")</f>
        <v>1156</v>
      </c>
      <c r="B157" s="41">
        <f>IF($A157="", "", VLOOKUP($A157, '2015 data'!B:G, 3, FALSE))</f>
        <v>1863</v>
      </c>
      <c r="C157" s="41" t="str">
        <f>IF($A157="", "", VLOOKUP($A157, '2015 data'!B:G, 4, FALSE))</f>
        <v>Fit N Fun</v>
      </c>
      <c r="D157" s="42">
        <f>IF('2015 Consolidated'!$A157="", "", VLOOKUP('2015 Consolidated'!$A157, '2015 data'!B:G, 5, FALSE))</f>
        <v>42292</v>
      </c>
      <c r="E157" s="43">
        <f>IF($A157="", "", VLOOKUP($A157, '2015 data'!B:G, 6, FALSE))</f>
        <v>13052.49</v>
      </c>
      <c r="F157" s="43">
        <f>IF($A157="", "", IFERROR(VLOOKUP($A157, '2015 data'!C:G, 5, FALSE), 0))</f>
        <v>-13052.49</v>
      </c>
      <c r="G157" s="44">
        <f>IFERROR(VLOOKUP($A157, '2015 data'!C:G, 4, FALSE), "")</f>
        <v>42333</v>
      </c>
      <c r="H157" s="43">
        <f t="shared" si="14"/>
        <v>0</v>
      </c>
      <c r="I157" s="45" t="str">
        <f>IF($G157&lt;&gt;"","Received",IF($A157="","",Validation!$D$6-$D157))</f>
        <v>Received</v>
      </c>
      <c r="J157" s="49">
        <f t="shared" si="15"/>
        <v>0</v>
      </c>
      <c r="K157" s="49" t="str">
        <f t="shared" si="16"/>
        <v/>
      </c>
      <c r="L157" s="49">
        <f t="shared" si="17"/>
        <v>2015</v>
      </c>
      <c r="M157" s="49">
        <f t="shared" si="18"/>
        <v>2015</v>
      </c>
      <c r="N157" s="49">
        <f t="shared" si="19"/>
        <v>11</v>
      </c>
      <c r="O157">
        <f t="shared" si="20"/>
        <v>1</v>
      </c>
    </row>
    <row r="158" spans="1:15" ht="14.4" thickTop="1" thickBot="1" x14ac:dyDescent="0.3">
      <c r="A158" s="41">
        <f>IF('2015 data'!$A158 = "Sales", '2015 data'!B158, "")</f>
        <v>1157</v>
      </c>
      <c r="B158" s="41">
        <f>IF($A158="", "", VLOOKUP($A158, '2015 data'!B:G, 3, FALSE))</f>
        <v>1862</v>
      </c>
      <c r="C158" s="41" t="str">
        <f>IF($A158="", "", VLOOKUP($A158, '2015 data'!B:G, 4, FALSE))</f>
        <v>Corner Runner</v>
      </c>
      <c r="D158" s="42">
        <f>IF('2015 Consolidated'!$A158="", "", VLOOKUP('2015 Consolidated'!$A158, '2015 data'!B:G, 5, FALSE))</f>
        <v>42292</v>
      </c>
      <c r="E158" s="43">
        <f>IF($A158="", "", VLOOKUP($A158, '2015 data'!B:G, 6, FALSE))</f>
        <v>17234.59</v>
      </c>
      <c r="F158" s="43">
        <f>IF($A158="", "", IFERROR(VLOOKUP($A158, '2015 data'!C:G, 5, FALSE), 0))</f>
        <v>-17234.59</v>
      </c>
      <c r="G158" s="44">
        <f>IFERROR(VLOOKUP($A158, '2015 data'!C:G, 4, FALSE), "")</f>
        <v>42342</v>
      </c>
      <c r="H158" s="43">
        <f t="shared" si="14"/>
        <v>0</v>
      </c>
      <c r="I158" s="45" t="str">
        <f>IF($G158&lt;&gt;"","Received",IF($A158="","",Validation!$D$6-$D158))</f>
        <v>Received</v>
      </c>
      <c r="J158" s="49">
        <f t="shared" si="15"/>
        <v>0</v>
      </c>
      <c r="K158" s="49" t="str">
        <f t="shared" si="16"/>
        <v/>
      </c>
      <c r="L158" s="49">
        <f t="shared" si="17"/>
        <v>2015</v>
      </c>
      <c r="M158" s="49">
        <f t="shared" si="18"/>
        <v>2015</v>
      </c>
      <c r="N158" s="49">
        <f t="shared" si="19"/>
        <v>12</v>
      </c>
      <c r="O158">
        <f t="shared" si="20"/>
        <v>1</v>
      </c>
    </row>
    <row r="159" spans="1:15" ht="14.4" thickTop="1" thickBot="1" x14ac:dyDescent="0.3">
      <c r="A159" s="41">
        <f>IF('2015 data'!$A159 = "Sales", '2015 data'!B159, "")</f>
        <v>1158</v>
      </c>
      <c r="B159" s="41">
        <f>IF($A159="", "", VLOOKUP($A159, '2015 data'!B:G, 3, FALSE))</f>
        <v>1842</v>
      </c>
      <c r="C159" s="41" t="str">
        <f>IF($A159="", "", VLOOKUP($A159, '2015 data'!B:G, 4, FALSE))</f>
        <v>Northern Lites</v>
      </c>
      <c r="D159" s="42">
        <f>IF('2015 Consolidated'!$A159="", "", VLOOKUP('2015 Consolidated'!$A159, '2015 data'!B:G, 5, FALSE))</f>
        <v>42292</v>
      </c>
      <c r="E159" s="43">
        <f>IF($A159="", "", VLOOKUP($A159, '2015 data'!B:G, 6, FALSE))</f>
        <v>11061.21</v>
      </c>
      <c r="F159" s="43">
        <f>IF($A159="", "", IFERROR(VLOOKUP($A159, '2015 data'!C:G, 5, FALSE), 0))</f>
        <v>0</v>
      </c>
      <c r="G159" s="44" t="str">
        <f>IFERROR(VLOOKUP($A159, '2015 data'!C:G, 4, FALSE), "")</f>
        <v/>
      </c>
      <c r="H159" s="43">
        <f t="shared" si="14"/>
        <v>11061.21</v>
      </c>
      <c r="I159" s="45">
        <f>IF($G159&lt;&gt;"","Received",IF($A159="","",Validation!$D$6-$D159))</f>
        <v>77</v>
      </c>
      <c r="J159" s="49">
        <f t="shared" si="15"/>
        <v>1</v>
      </c>
      <c r="K159" s="49" t="str">
        <f t="shared" si="16"/>
        <v>61-90 days</v>
      </c>
      <c r="L159" s="49">
        <f t="shared" si="17"/>
        <v>2015</v>
      </c>
      <c r="M159" s="49" t="str">
        <f t="shared" si="18"/>
        <v/>
      </c>
      <c r="N159" s="49" t="str">
        <f t="shared" si="19"/>
        <v/>
      </c>
      <c r="O159">
        <f t="shared" si="20"/>
        <v>1</v>
      </c>
    </row>
    <row r="160" spans="1:15" ht="14.4" thickTop="1" thickBot="1" x14ac:dyDescent="0.3">
      <c r="A160" s="41">
        <f>IF('2015 data'!$A160 = "Sales", '2015 data'!B160, "")</f>
        <v>1159</v>
      </c>
      <c r="B160" s="41">
        <f>IF($A160="", "", VLOOKUP($A160, '2015 data'!B:G, 3, FALSE))</f>
        <v>1843</v>
      </c>
      <c r="C160" s="41" t="str">
        <f>IF($A160="", "", VLOOKUP($A160, '2015 data'!B:G, 4, FALSE))</f>
        <v>Southeast Regional</v>
      </c>
      <c r="D160" s="42">
        <f>IF('2015 Consolidated'!$A160="", "", VLOOKUP('2015 Consolidated'!$A160, '2015 data'!B:G, 5, FALSE))</f>
        <v>42292</v>
      </c>
      <c r="E160" s="43">
        <f>IF($A160="", "", VLOOKUP($A160, '2015 data'!B:G, 6, FALSE))</f>
        <v>13742.2</v>
      </c>
      <c r="F160" s="43">
        <f>IF($A160="", "", IFERROR(VLOOKUP($A160, '2015 data'!C:G, 5, FALSE), 0))</f>
        <v>0</v>
      </c>
      <c r="G160" s="44" t="str">
        <f>IFERROR(VLOOKUP($A160, '2015 data'!C:G, 4, FALSE), "")</f>
        <v/>
      </c>
      <c r="H160" s="43">
        <f t="shared" si="14"/>
        <v>13742.2</v>
      </c>
      <c r="I160" s="45">
        <f>IF($G160&lt;&gt;"","Received",IF($A160="","",Validation!$D$6-$D160))</f>
        <v>77</v>
      </c>
      <c r="J160" s="49">
        <f t="shared" si="15"/>
        <v>1</v>
      </c>
      <c r="K160" s="49" t="str">
        <f t="shared" si="16"/>
        <v>61-90 days</v>
      </c>
      <c r="L160" s="49">
        <f t="shared" si="17"/>
        <v>2015</v>
      </c>
      <c r="M160" s="49" t="str">
        <f t="shared" si="18"/>
        <v/>
      </c>
      <c r="N160" s="49" t="str">
        <f t="shared" si="19"/>
        <v/>
      </c>
      <c r="O160">
        <f t="shared" si="20"/>
        <v>1</v>
      </c>
    </row>
    <row r="161" spans="1:15" ht="14.4" thickTop="1" thickBot="1" x14ac:dyDescent="0.3">
      <c r="A161" s="41">
        <f>IF('2015 data'!$A161 = "Sales", '2015 data'!B161, "")</f>
        <v>1160</v>
      </c>
      <c r="B161" s="41">
        <f>IF($A161="", "", VLOOKUP($A161, '2015 data'!B:G, 3, FALSE))</f>
        <v>1837</v>
      </c>
      <c r="C161" s="41" t="str">
        <f>IF($A161="", "", VLOOKUP($A161, '2015 data'!B:G, 4, FALSE))</f>
        <v>Cool Threads</v>
      </c>
      <c r="D161" s="42">
        <f>IF('2015 Consolidated'!$A161="", "", VLOOKUP('2015 Consolidated'!$A161, '2015 data'!B:G, 5, FALSE))</f>
        <v>42293</v>
      </c>
      <c r="E161" s="43">
        <f>IF($A161="", "", VLOOKUP($A161, '2015 data'!B:G, 6, FALSE))</f>
        <v>14966.69</v>
      </c>
      <c r="F161" s="43">
        <f>IF($A161="", "", IFERROR(VLOOKUP($A161, '2015 data'!C:G, 5, FALSE), 0))</f>
        <v>-14966.69</v>
      </c>
      <c r="G161" s="44">
        <f>IFERROR(VLOOKUP($A161, '2015 data'!C:G, 4, FALSE), "")</f>
        <v>42362</v>
      </c>
      <c r="H161" s="43">
        <f t="shared" si="14"/>
        <v>0</v>
      </c>
      <c r="I161" s="45" t="str">
        <f>IF($G161&lt;&gt;"","Received",IF($A161="","",Validation!$D$6-$D161))</f>
        <v>Received</v>
      </c>
      <c r="J161" s="49">
        <f t="shared" si="15"/>
        <v>0</v>
      </c>
      <c r="K161" s="49" t="str">
        <f t="shared" si="16"/>
        <v/>
      </c>
      <c r="L161" s="49">
        <f t="shared" si="17"/>
        <v>2015</v>
      </c>
      <c r="M161" s="49">
        <f t="shared" si="18"/>
        <v>2015</v>
      </c>
      <c r="N161" s="49">
        <f t="shared" si="19"/>
        <v>12</v>
      </c>
      <c r="O161">
        <f t="shared" si="20"/>
        <v>1</v>
      </c>
    </row>
    <row r="162" spans="1:15" ht="14.4" thickTop="1" thickBot="1" x14ac:dyDescent="0.3">
      <c r="A162" s="41">
        <f>IF('2015 data'!$A162 = "Sales", '2015 data'!B162, "")</f>
        <v>1161</v>
      </c>
      <c r="B162" s="41">
        <f>IF($A162="", "", VLOOKUP($A162, '2015 data'!B:G, 3, FALSE))</f>
        <v>1862</v>
      </c>
      <c r="C162" s="41" t="str">
        <f>IF($A162="", "", VLOOKUP($A162, '2015 data'!B:G, 4, FALSE))</f>
        <v>Corner Runner</v>
      </c>
      <c r="D162" s="42">
        <f>IF('2015 Consolidated'!$A162="", "", VLOOKUP('2015 Consolidated'!$A162, '2015 data'!B:G, 5, FALSE))</f>
        <v>42296</v>
      </c>
      <c r="E162" s="43">
        <f>IF($A162="", "", VLOOKUP($A162, '2015 data'!B:G, 6, FALSE))</f>
        <v>17234.59</v>
      </c>
      <c r="F162" s="43">
        <f>IF($A162="", "", IFERROR(VLOOKUP($A162, '2015 data'!C:G, 5, FALSE), 0))</f>
        <v>-17234.59</v>
      </c>
      <c r="G162" s="44">
        <f>IFERROR(VLOOKUP($A162, '2015 data'!C:G, 4, FALSE), "")</f>
        <v>42338</v>
      </c>
      <c r="H162" s="43">
        <f t="shared" si="14"/>
        <v>0</v>
      </c>
      <c r="I162" s="45" t="str">
        <f>IF($G162&lt;&gt;"","Received",IF($A162="","",Validation!$D$6-$D162))</f>
        <v>Received</v>
      </c>
      <c r="J162" s="49">
        <f t="shared" si="15"/>
        <v>0</v>
      </c>
      <c r="K162" s="49" t="str">
        <f t="shared" si="16"/>
        <v/>
      </c>
      <c r="L162" s="49">
        <f t="shared" si="17"/>
        <v>2015</v>
      </c>
      <c r="M162" s="49">
        <f t="shared" si="18"/>
        <v>2015</v>
      </c>
      <c r="N162" s="49">
        <f t="shared" si="19"/>
        <v>11</v>
      </c>
      <c r="O162">
        <f t="shared" si="20"/>
        <v>1</v>
      </c>
    </row>
    <row r="163" spans="1:15" ht="14.4" thickTop="1" thickBot="1" x14ac:dyDescent="0.3">
      <c r="A163" s="41">
        <f>IF('2015 data'!$A163 = "Sales", '2015 data'!B163, "")</f>
        <v>1162</v>
      </c>
      <c r="B163" s="41">
        <f>IF($A163="", "", VLOOKUP($A163, '2015 data'!B:G, 3, FALSE))</f>
        <v>1863</v>
      </c>
      <c r="C163" s="41" t="str">
        <f>IF($A163="", "", VLOOKUP($A163, '2015 data'!B:G, 4, FALSE))</f>
        <v>Fit N Fun</v>
      </c>
      <c r="D163" s="42">
        <f>IF('2015 Consolidated'!$A163="", "", VLOOKUP('2015 Consolidated'!$A163, '2015 data'!B:G, 5, FALSE))</f>
        <v>42296</v>
      </c>
      <c r="E163" s="43">
        <f>IF($A163="", "", VLOOKUP($A163, '2015 data'!B:G, 6, FALSE))</f>
        <v>13052.49</v>
      </c>
      <c r="F163" s="43">
        <f>IF($A163="", "", IFERROR(VLOOKUP($A163, '2015 data'!C:G, 5, FALSE), 0))</f>
        <v>-13052.49</v>
      </c>
      <c r="G163" s="44">
        <f>IFERROR(VLOOKUP($A163, '2015 data'!C:G, 4, FALSE), "")</f>
        <v>42364</v>
      </c>
      <c r="H163" s="43">
        <f t="shared" si="14"/>
        <v>0</v>
      </c>
      <c r="I163" s="45" t="str">
        <f>IF($G163&lt;&gt;"","Received",IF($A163="","",Validation!$D$6-$D163))</f>
        <v>Received</v>
      </c>
      <c r="J163" s="49">
        <f t="shared" si="15"/>
        <v>0</v>
      </c>
      <c r="K163" s="49" t="str">
        <f t="shared" si="16"/>
        <v/>
      </c>
      <c r="L163" s="49">
        <f t="shared" si="17"/>
        <v>2015</v>
      </c>
      <c r="M163" s="49">
        <f t="shared" si="18"/>
        <v>2015</v>
      </c>
      <c r="N163" s="49">
        <f t="shared" si="19"/>
        <v>12</v>
      </c>
      <c r="O163">
        <f t="shared" si="20"/>
        <v>1</v>
      </c>
    </row>
    <row r="164" spans="1:15" ht="14.4" thickTop="1" thickBot="1" x14ac:dyDescent="0.3">
      <c r="A164" s="41">
        <f>IF('2015 data'!$A164 = "Sales", '2015 data'!B164, "")</f>
        <v>1163</v>
      </c>
      <c r="B164" s="41">
        <f>IF($A164="", "", VLOOKUP($A164, '2015 data'!B:G, 3, FALSE))</f>
        <v>1836</v>
      </c>
      <c r="C164" s="41" t="str">
        <f>IF($A164="", "", VLOOKUP($A164, '2015 data'!B:G, 4, FALSE))</f>
        <v>Runner's Market</v>
      </c>
      <c r="D164" s="42">
        <f>IF('2015 Consolidated'!$A164="", "", VLOOKUP('2015 Consolidated'!$A164, '2015 data'!B:G, 5, FALSE))</f>
        <v>42297</v>
      </c>
      <c r="E164" s="43">
        <f>IF($A164="", "", VLOOKUP($A164, '2015 data'!B:G, 6, FALSE))</f>
        <v>1852.5</v>
      </c>
      <c r="F164" s="43">
        <f>IF($A164="", "", IFERROR(VLOOKUP($A164, '2015 data'!C:G, 5, FALSE), 0))</f>
        <v>-1852.5</v>
      </c>
      <c r="G164" s="44">
        <f>IFERROR(VLOOKUP($A164, '2015 data'!C:G, 4, FALSE), "")</f>
        <v>42361</v>
      </c>
      <c r="H164" s="43">
        <f t="shared" si="14"/>
        <v>0</v>
      </c>
      <c r="I164" s="45" t="str">
        <f>IF($G164&lt;&gt;"","Received",IF($A164="","",Validation!$D$6-$D164))</f>
        <v>Received</v>
      </c>
      <c r="J164" s="49">
        <f t="shared" si="15"/>
        <v>0</v>
      </c>
      <c r="K164" s="49" t="str">
        <f t="shared" si="16"/>
        <v/>
      </c>
      <c r="L164" s="49">
        <f t="shared" si="17"/>
        <v>2015</v>
      </c>
      <c r="M164" s="49">
        <f t="shared" si="18"/>
        <v>2015</v>
      </c>
      <c r="N164" s="49">
        <f t="shared" si="19"/>
        <v>12</v>
      </c>
      <c r="O164">
        <f t="shared" si="20"/>
        <v>1</v>
      </c>
    </row>
    <row r="165" spans="1:15" ht="14.4" thickTop="1" thickBot="1" x14ac:dyDescent="0.3">
      <c r="A165" s="41">
        <f>IF('2015 data'!$A165 = "Sales", '2015 data'!B165, "")</f>
        <v>1164</v>
      </c>
      <c r="B165" s="41">
        <f>IF($A165="", "", VLOOKUP($A165, '2015 data'!B:G, 3, FALSE))</f>
        <v>1843</v>
      </c>
      <c r="C165" s="41" t="str">
        <f>IF($A165="", "", VLOOKUP($A165, '2015 data'!B:G, 4, FALSE))</f>
        <v>Southeast Regional</v>
      </c>
      <c r="D165" s="42">
        <f>IF('2015 Consolidated'!$A165="", "", VLOOKUP('2015 Consolidated'!$A165, '2015 data'!B:G, 5, FALSE))</f>
        <v>42298</v>
      </c>
      <c r="E165" s="43">
        <f>IF($A165="", "", VLOOKUP($A165, '2015 data'!B:G, 6, FALSE))</f>
        <v>23127.75</v>
      </c>
      <c r="F165" s="43">
        <f>IF($A165="", "", IFERROR(VLOOKUP($A165, '2015 data'!C:G, 5, FALSE), 0))</f>
        <v>-23127.75</v>
      </c>
      <c r="G165" s="44">
        <f>IFERROR(VLOOKUP($A165, '2015 data'!C:G, 4, FALSE), "")</f>
        <v>42366</v>
      </c>
      <c r="H165" s="43">
        <f t="shared" si="14"/>
        <v>0</v>
      </c>
      <c r="I165" s="45" t="str">
        <f>IF($G165&lt;&gt;"","Received",IF($A165="","",Validation!$D$6-$D165))</f>
        <v>Received</v>
      </c>
      <c r="J165" s="49">
        <f t="shared" si="15"/>
        <v>0</v>
      </c>
      <c r="K165" s="49" t="str">
        <f t="shared" si="16"/>
        <v/>
      </c>
      <c r="L165" s="49">
        <f t="shared" si="17"/>
        <v>2015</v>
      </c>
      <c r="M165" s="49">
        <f t="shared" si="18"/>
        <v>2015</v>
      </c>
      <c r="N165" s="49">
        <f t="shared" si="19"/>
        <v>12</v>
      </c>
      <c r="O165">
        <f t="shared" si="20"/>
        <v>1</v>
      </c>
    </row>
    <row r="166" spans="1:15" ht="14.4" thickTop="1" thickBot="1" x14ac:dyDescent="0.3">
      <c r="A166" s="41">
        <f>IF('2015 data'!$A166 = "Sales", '2015 data'!B166, "")</f>
        <v>1165</v>
      </c>
      <c r="B166" s="41">
        <f>IF($A166="", "", VLOOKUP($A166, '2015 data'!B:G, 3, FALSE))</f>
        <v>1861</v>
      </c>
      <c r="C166" s="41" t="str">
        <f>IF($A166="", "", VLOOKUP($A166, '2015 data'!B:G, 4, FALSE))</f>
        <v>Family Fit</v>
      </c>
      <c r="D166" s="42">
        <f>IF('2015 Consolidated'!$A166="", "", VLOOKUP('2015 Consolidated'!$A166, '2015 data'!B:G, 5, FALSE))</f>
        <v>42300</v>
      </c>
      <c r="E166" s="43">
        <f>IF($A166="", "", VLOOKUP($A166, '2015 data'!B:G, 6, FALSE))</f>
        <v>9924.41</v>
      </c>
      <c r="F166" s="43">
        <f>IF($A166="", "", IFERROR(VLOOKUP($A166, '2015 data'!C:G, 5, FALSE), 0))</f>
        <v>-9924.41</v>
      </c>
      <c r="G166" s="44">
        <f>IFERROR(VLOOKUP($A166, '2015 data'!C:G, 4, FALSE), "")</f>
        <v>42366</v>
      </c>
      <c r="H166" s="43">
        <f t="shared" si="14"/>
        <v>0</v>
      </c>
      <c r="I166" s="45" t="str">
        <f>IF($G166&lt;&gt;"","Received",IF($A166="","",Validation!$D$6-$D166))</f>
        <v>Received</v>
      </c>
      <c r="J166" s="49">
        <f t="shared" si="15"/>
        <v>0</v>
      </c>
      <c r="K166" s="49" t="str">
        <f t="shared" si="16"/>
        <v/>
      </c>
      <c r="L166" s="49">
        <f t="shared" si="17"/>
        <v>2015</v>
      </c>
      <c r="M166" s="49">
        <f t="shared" si="18"/>
        <v>2015</v>
      </c>
      <c r="N166" s="49">
        <f t="shared" si="19"/>
        <v>12</v>
      </c>
      <c r="O166">
        <f t="shared" si="20"/>
        <v>1</v>
      </c>
    </row>
    <row r="167" spans="1:15" ht="14.4" thickTop="1" thickBot="1" x14ac:dyDescent="0.3">
      <c r="A167" s="41">
        <f>IF('2015 data'!$A167 = "Sales", '2015 data'!B167, "")</f>
        <v>1166</v>
      </c>
      <c r="B167" s="41">
        <f>IF($A167="", "", VLOOKUP($A167, '2015 data'!B:G, 3, FALSE))</f>
        <v>1863</v>
      </c>
      <c r="C167" s="41" t="str">
        <f>IF($A167="", "", VLOOKUP($A167, '2015 data'!B:G, 4, FALSE))</f>
        <v>Fit N Fun</v>
      </c>
      <c r="D167" s="42">
        <f>IF('2015 Consolidated'!$A167="", "", VLOOKUP('2015 Consolidated'!$A167, '2015 data'!B:G, 5, FALSE))</f>
        <v>42303</v>
      </c>
      <c r="E167" s="43">
        <f>IF($A167="", "", VLOOKUP($A167, '2015 data'!B:G, 6, FALSE))</f>
        <v>13052.49</v>
      </c>
      <c r="F167" s="43">
        <f>IF($A167="", "", IFERROR(VLOOKUP($A167, '2015 data'!C:G, 5, FALSE), 0))</f>
        <v>-13052.49</v>
      </c>
      <c r="G167" s="44">
        <f>IFERROR(VLOOKUP($A167, '2015 data'!C:G, 4, FALSE), "")</f>
        <v>42369</v>
      </c>
      <c r="H167" s="43">
        <f t="shared" si="14"/>
        <v>0</v>
      </c>
      <c r="I167" s="45" t="str">
        <f>IF($G167&lt;&gt;"","Received",IF($A167="","",Validation!$D$6-$D167))</f>
        <v>Received</v>
      </c>
      <c r="J167" s="49">
        <f t="shared" si="15"/>
        <v>0</v>
      </c>
      <c r="K167" s="49" t="str">
        <f t="shared" si="16"/>
        <v/>
      </c>
      <c r="L167" s="49">
        <f t="shared" si="17"/>
        <v>2015</v>
      </c>
      <c r="M167" s="49">
        <f t="shared" si="18"/>
        <v>2015</v>
      </c>
      <c r="N167" s="49">
        <f t="shared" si="19"/>
        <v>12</v>
      </c>
      <c r="O167">
        <f t="shared" si="20"/>
        <v>1</v>
      </c>
    </row>
    <row r="168" spans="1:15" ht="14.4" thickTop="1" thickBot="1" x14ac:dyDescent="0.3">
      <c r="A168" s="41">
        <f>IF('2015 data'!$A168 = "Sales", '2015 data'!B168, "")</f>
        <v>1167</v>
      </c>
      <c r="B168" s="41">
        <f>IF($A168="", "", VLOOKUP($A168, '2015 data'!B:G, 3, FALSE))</f>
        <v>1864</v>
      </c>
      <c r="C168" s="41" t="str">
        <f>IF($A168="", "", VLOOKUP($A168, '2015 data'!B:G, 4, FALSE))</f>
        <v>Cross Country Mart</v>
      </c>
      <c r="D168" s="42">
        <f>IF('2015 Consolidated'!$A168="", "", VLOOKUP('2015 Consolidated'!$A168, '2015 data'!B:G, 5, FALSE))</f>
        <v>42303</v>
      </c>
      <c r="E168" s="43">
        <f>IF($A168="", "", VLOOKUP($A168, '2015 data'!B:G, 6, FALSE))</f>
        <v>20636.349999999999</v>
      </c>
      <c r="F168" s="43">
        <f>IF($A168="", "", IFERROR(VLOOKUP($A168, '2015 data'!C:G, 5, FALSE), 0))</f>
        <v>-20636.349999999999</v>
      </c>
      <c r="G168" s="44">
        <f>IFERROR(VLOOKUP($A168, '2015 data'!C:G, 4, FALSE), "")</f>
        <v>42359</v>
      </c>
      <c r="H168" s="43">
        <f t="shared" si="14"/>
        <v>0</v>
      </c>
      <c r="I168" s="45" t="str">
        <f>IF($G168&lt;&gt;"","Received",IF($A168="","",Validation!$D$6-$D168))</f>
        <v>Received</v>
      </c>
      <c r="J168" s="49">
        <f t="shared" si="15"/>
        <v>0</v>
      </c>
      <c r="K168" s="49" t="str">
        <f t="shared" si="16"/>
        <v/>
      </c>
      <c r="L168" s="49">
        <f t="shared" si="17"/>
        <v>2015</v>
      </c>
      <c r="M168" s="49">
        <f t="shared" si="18"/>
        <v>2015</v>
      </c>
      <c r="N168" s="49">
        <f t="shared" si="19"/>
        <v>12</v>
      </c>
      <c r="O168">
        <f t="shared" si="20"/>
        <v>1</v>
      </c>
    </row>
    <row r="169" spans="1:15" ht="14.4" thickTop="1" thickBot="1" x14ac:dyDescent="0.3">
      <c r="A169" s="41">
        <f>IF('2015 data'!$A169 = "Sales", '2015 data'!B169, "")</f>
        <v>1168</v>
      </c>
      <c r="B169" s="41">
        <f>IF($A169="", "", VLOOKUP($A169, '2015 data'!B:G, 3, FALSE))</f>
        <v>1838</v>
      </c>
      <c r="C169" s="41" t="str">
        <f>IF($A169="", "", VLOOKUP($A169, '2015 data'!B:G, 4, FALSE))</f>
        <v>Urban Runner</v>
      </c>
      <c r="D169" s="42">
        <f>IF('2015 Consolidated'!$A169="", "", VLOOKUP('2015 Consolidated'!$A169, '2015 data'!B:G, 5, FALSE))</f>
        <v>42305</v>
      </c>
      <c r="E169" s="43">
        <f>IF($A169="", "", VLOOKUP($A169, '2015 data'!B:G, 6, FALSE))</f>
        <v>788.03</v>
      </c>
      <c r="F169" s="43">
        <f>IF($A169="", "", IFERROR(VLOOKUP($A169, '2015 data'!C:G, 5, FALSE), 0))</f>
        <v>0</v>
      </c>
      <c r="G169" s="44" t="str">
        <f>IFERROR(VLOOKUP($A169, '2015 data'!C:G, 4, FALSE), "")</f>
        <v/>
      </c>
      <c r="H169" s="43">
        <f t="shared" si="14"/>
        <v>788.03</v>
      </c>
      <c r="I169" s="45">
        <f>IF($G169&lt;&gt;"","Received",IF($A169="","",Validation!$D$6-$D169))</f>
        <v>64</v>
      </c>
      <c r="J169" s="49">
        <f t="shared" si="15"/>
        <v>1</v>
      </c>
      <c r="K169" s="49" t="str">
        <f t="shared" si="16"/>
        <v>61-90 days</v>
      </c>
      <c r="L169" s="49">
        <f t="shared" si="17"/>
        <v>2015</v>
      </c>
      <c r="M169" s="49" t="str">
        <f t="shared" si="18"/>
        <v/>
      </c>
      <c r="N169" s="49" t="str">
        <f t="shared" si="19"/>
        <v/>
      </c>
      <c r="O169">
        <f t="shared" si="20"/>
        <v>1</v>
      </c>
    </row>
    <row r="170" spans="1:15" ht="14.4" thickTop="1" thickBot="1" x14ac:dyDescent="0.3">
      <c r="A170" s="41">
        <f>IF('2015 data'!$A170 = "Sales", '2015 data'!B170, "")</f>
        <v>1169</v>
      </c>
      <c r="B170" s="41">
        <f>IF($A170="", "", VLOOKUP($A170, '2015 data'!B:G, 3, FALSE))</f>
        <v>1836</v>
      </c>
      <c r="C170" s="41" t="str">
        <f>IF($A170="", "", VLOOKUP($A170, '2015 data'!B:G, 4, FALSE))</f>
        <v>Runner's Market</v>
      </c>
      <c r="D170" s="42">
        <f>IF('2015 Consolidated'!$A170="", "", VLOOKUP('2015 Consolidated'!$A170, '2015 data'!B:G, 5, FALSE))</f>
        <v>42305</v>
      </c>
      <c r="E170" s="43">
        <f>IF($A170="", "", VLOOKUP($A170, '2015 data'!B:G, 6, FALSE))</f>
        <v>14658.98</v>
      </c>
      <c r="F170" s="43">
        <f>IF($A170="", "", IFERROR(VLOOKUP($A170, '2015 data'!C:G, 5, FALSE), 0))</f>
        <v>0</v>
      </c>
      <c r="G170" s="44" t="str">
        <f>IFERROR(VLOOKUP($A170, '2015 data'!C:G, 4, FALSE), "")</f>
        <v/>
      </c>
      <c r="H170" s="43">
        <f t="shared" si="14"/>
        <v>14658.98</v>
      </c>
      <c r="I170" s="45">
        <f>IF($G170&lt;&gt;"","Received",IF($A170="","",Validation!$D$6-$D170))</f>
        <v>64</v>
      </c>
      <c r="J170" s="49">
        <f t="shared" si="15"/>
        <v>1</v>
      </c>
      <c r="K170" s="49" t="str">
        <f t="shared" si="16"/>
        <v>61-90 days</v>
      </c>
      <c r="L170" s="49">
        <f t="shared" si="17"/>
        <v>2015</v>
      </c>
      <c r="M170" s="49" t="str">
        <f t="shared" si="18"/>
        <v/>
      </c>
      <c r="N170" s="49" t="str">
        <f t="shared" si="19"/>
        <v/>
      </c>
      <c r="O170">
        <f t="shared" si="20"/>
        <v>1</v>
      </c>
    </row>
    <row r="171" spans="1:15" ht="14.4" thickTop="1" thickBot="1" x14ac:dyDescent="0.3">
      <c r="A171" s="41">
        <f>IF('2015 data'!$A171 = "Sales", '2015 data'!B171, "")</f>
        <v>1170</v>
      </c>
      <c r="B171" s="41">
        <f>IF($A171="", "", VLOOKUP($A171, '2015 data'!B:G, 3, FALSE))</f>
        <v>1842</v>
      </c>
      <c r="C171" s="41" t="str">
        <f>IF($A171="", "", VLOOKUP($A171, '2015 data'!B:G, 4, FALSE))</f>
        <v>Northern Lites</v>
      </c>
      <c r="D171" s="42">
        <f>IF('2015 Consolidated'!$A171="", "", VLOOKUP('2015 Consolidated'!$A171, '2015 data'!B:G, 5, FALSE))</f>
        <v>42305</v>
      </c>
      <c r="E171" s="43">
        <f>IF($A171="", "", VLOOKUP($A171, '2015 data'!B:G, 6, FALSE))</f>
        <v>19381.14</v>
      </c>
      <c r="F171" s="43">
        <f>IF($A171="", "", IFERROR(VLOOKUP($A171, '2015 data'!C:G, 5, FALSE), 0))</f>
        <v>-19381.14</v>
      </c>
      <c r="G171" s="44">
        <f>IFERROR(VLOOKUP($A171, '2015 data'!C:G, 4, FALSE), "")</f>
        <v>42362</v>
      </c>
      <c r="H171" s="43">
        <f t="shared" si="14"/>
        <v>0</v>
      </c>
      <c r="I171" s="45" t="str">
        <f>IF($G171&lt;&gt;"","Received",IF($A171="","",Validation!$D$6-$D171))</f>
        <v>Received</v>
      </c>
      <c r="J171" s="49">
        <f t="shared" si="15"/>
        <v>0</v>
      </c>
      <c r="K171" s="49" t="str">
        <f t="shared" si="16"/>
        <v/>
      </c>
      <c r="L171" s="49">
        <f t="shared" si="17"/>
        <v>2015</v>
      </c>
      <c r="M171" s="49">
        <f t="shared" si="18"/>
        <v>2015</v>
      </c>
      <c r="N171" s="49">
        <f t="shared" si="19"/>
        <v>12</v>
      </c>
      <c r="O171">
        <f t="shared" si="20"/>
        <v>1</v>
      </c>
    </row>
    <row r="172" spans="1:15" ht="14.4" thickTop="1" thickBot="1" x14ac:dyDescent="0.3">
      <c r="A172" s="41">
        <f>IF('2015 data'!$A172 = "Sales", '2015 data'!B172, "")</f>
        <v>1171</v>
      </c>
      <c r="B172" s="41">
        <f>IF($A172="", "", VLOOKUP($A172, '2015 data'!B:G, 3, FALSE))</f>
        <v>1864</v>
      </c>
      <c r="C172" s="41" t="str">
        <f>IF($A172="", "", VLOOKUP($A172, '2015 data'!B:G, 4, FALSE))</f>
        <v>Cross Country Mart</v>
      </c>
      <c r="D172" s="42">
        <f>IF('2015 Consolidated'!$A172="", "", VLOOKUP('2015 Consolidated'!$A172, '2015 data'!B:G, 5, FALSE))</f>
        <v>42305</v>
      </c>
      <c r="E172" s="43">
        <f>IF($A172="", "", VLOOKUP($A172, '2015 data'!B:G, 6, FALSE))</f>
        <v>21275.25</v>
      </c>
      <c r="F172" s="43">
        <f>IF($A172="", "", IFERROR(VLOOKUP($A172, '2015 data'!C:G, 5, FALSE), 0))</f>
        <v>0</v>
      </c>
      <c r="G172" s="44" t="str">
        <f>IFERROR(VLOOKUP($A172, '2015 data'!C:G, 4, FALSE), "")</f>
        <v/>
      </c>
      <c r="H172" s="43">
        <f t="shared" si="14"/>
        <v>21275.25</v>
      </c>
      <c r="I172" s="45">
        <f>IF($G172&lt;&gt;"","Received",IF($A172="","",Validation!$D$6-$D172))</f>
        <v>64</v>
      </c>
      <c r="J172" s="49">
        <f t="shared" si="15"/>
        <v>1</v>
      </c>
      <c r="K172" s="49" t="str">
        <f t="shared" si="16"/>
        <v>61-90 days</v>
      </c>
      <c r="L172" s="49">
        <f t="shared" si="17"/>
        <v>2015</v>
      </c>
      <c r="M172" s="49" t="str">
        <f t="shared" si="18"/>
        <v/>
      </c>
      <c r="N172" s="49" t="str">
        <f t="shared" si="19"/>
        <v/>
      </c>
      <c r="O172">
        <f t="shared" si="20"/>
        <v>1</v>
      </c>
    </row>
    <row r="173" spans="1:15" ht="14.4" thickTop="1" thickBot="1" x14ac:dyDescent="0.3">
      <c r="A173" s="41">
        <f>IF('2015 data'!$A173 = "Sales", '2015 data'!B173, "")</f>
        <v>1172</v>
      </c>
      <c r="B173" s="41">
        <f>IF($A173="", "", VLOOKUP($A173, '2015 data'!B:G, 3, FALSE))</f>
        <v>1839</v>
      </c>
      <c r="C173" s="41" t="str">
        <f>IF($A173="", "", VLOOKUP($A173, '2015 data'!B:G, 4, FALSE))</f>
        <v>Southern Runners</v>
      </c>
      <c r="D173" s="42">
        <f>IF('2015 Consolidated'!$A173="", "", VLOOKUP('2015 Consolidated'!$A173, '2015 data'!B:G, 5, FALSE))</f>
        <v>42306</v>
      </c>
      <c r="E173" s="43">
        <f>IF($A173="", "", VLOOKUP($A173, '2015 data'!B:G, 6, FALSE))</f>
        <v>912</v>
      </c>
      <c r="F173" s="43">
        <f>IF($A173="", "", IFERROR(VLOOKUP($A173, '2015 data'!C:G, 5, FALSE), 0))</f>
        <v>0</v>
      </c>
      <c r="G173" s="44" t="str">
        <f>IFERROR(VLOOKUP($A173, '2015 data'!C:G, 4, FALSE), "")</f>
        <v/>
      </c>
      <c r="H173" s="43">
        <f t="shared" si="14"/>
        <v>912</v>
      </c>
      <c r="I173" s="45">
        <f>IF($G173&lt;&gt;"","Received",IF($A173="","",Validation!$D$6-$D173))</f>
        <v>63</v>
      </c>
      <c r="J173" s="49">
        <f t="shared" si="15"/>
        <v>1</v>
      </c>
      <c r="K173" s="49" t="str">
        <f t="shared" si="16"/>
        <v>61-90 days</v>
      </c>
      <c r="L173" s="49">
        <f t="shared" si="17"/>
        <v>2015</v>
      </c>
      <c r="M173" s="49" t="str">
        <f t="shared" si="18"/>
        <v/>
      </c>
      <c r="N173" s="49" t="str">
        <f t="shared" si="19"/>
        <v/>
      </c>
      <c r="O173">
        <f t="shared" si="20"/>
        <v>1</v>
      </c>
    </row>
    <row r="174" spans="1:15" ht="14.4" thickTop="1" thickBot="1" x14ac:dyDescent="0.3">
      <c r="A174" s="41">
        <f>IF('2015 data'!$A174 = "Sales", '2015 data'!B174, "")</f>
        <v>1173</v>
      </c>
      <c r="B174" s="41">
        <f>IF($A174="", "", VLOOKUP($A174, '2015 data'!B:G, 3, FALSE))</f>
        <v>1837</v>
      </c>
      <c r="C174" s="41" t="str">
        <f>IF($A174="", "", VLOOKUP($A174, '2015 data'!B:G, 4, FALSE))</f>
        <v>Cool Threads</v>
      </c>
      <c r="D174" s="42">
        <f>IF('2015 Consolidated'!$A174="", "", VLOOKUP('2015 Consolidated'!$A174, '2015 data'!B:G, 5, FALSE))</f>
        <v>42312</v>
      </c>
      <c r="E174" s="43">
        <f>IF($A174="", "", VLOOKUP($A174, '2015 data'!B:G, 6, FALSE))</f>
        <v>12287.05</v>
      </c>
      <c r="F174" s="43">
        <f>IF($A174="", "", IFERROR(VLOOKUP($A174, '2015 data'!C:G, 5, FALSE), 0))</f>
        <v>-12287.05</v>
      </c>
      <c r="G174" s="44">
        <f>IFERROR(VLOOKUP($A174, '2015 data'!C:G, 4, FALSE), "")</f>
        <v>42368</v>
      </c>
      <c r="H174" s="43">
        <f t="shared" si="14"/>
        <v>0</v>
      </c>
      <c r="I174" s="45" t="str">
        <f>IF($G174&lt;&gt;"","Received",IF($A174="","",Validation!$D$6-$D174))</f>
        <v>Received</v>
      </c>
      <c r="J174" s="49">
        <f t="shared" si="15"/>
        <v>0</v>
      </c>
      <c r="K174" s="49" t="str">
        <f t="shared" si="16"/>
        <v/>
      </c>
      <c r="L174" s="49">
        <f t="shared" si="17"/>
        <v>2015</v>
      </c>
      <c r="M174" s="49">
        <f t="shared" si="18"/>
        <v>2015</v>
      </c>
      <c r="N174" s="49">
        <f t="shared" si="19"/>
        <v>12</v>
      </c>
      <c r="O174">
        <f t="shared" si="20"/>
        <v>1</v>
      </c>
    </row>
    <row r="175" spans="1:15" ht="14.4" thickTop="1" thickBot="1" x14ac:dyDescent="0.3">
      <c r="A175" s="41">
        <f>IF('2015 data'!$A175 = "Sales", '2015 data'!B175, "")</f>
        <v>1174</v>
      </c>
      <c r="B175" s="41">
        <f>IF($A175="", "", VLOOKUP($A175, '2015 data'!B:G, 3, FALSE))</f>
        <v>1168</v>
      </c>
      <c r="C175" s="41" t="str">
        <f>IF($A175="", "", VLOOKUP($A175, '2015 data'!B:G, 4, FALSE))</f>
        <v>Bigmart</v>
      </c>
      <c r="D175" s="42">
        <f>IF('2015 Consolidated'!$A175="", "", VLOOKUP('2015 Consolidated'!$A175, '2015 data'!B:G, 5, FALSE))</f>
        <v>42313</v>
      </c>
      <c r="E175" s="43">
        <f>IF($A175="", "", VLOOKUP($A175, '2015 data'!B:G, 6, FALSE))</f>
        <v>20019.02</v>
      </c>
      <c r="F175" s="43">
        <f>IF($A175="", "", IFERROR(VLOOKUP($A175, '2015 data'!C:G, 5, FALSE), 0))</f>
        <v>-20019.02</v>
      </c>
      <c r="G175" s="44">
        <f>IFERROR(VLOOKUP($A175, '2015 data'!C:G, 4, FALSE), "")</f>
        <v>42361</v>
      </c>
      <c r="H175" s="43">
        <f t="shared" si="14"/>
        <v>0</v>
      </c>
      <c r="I175" s="45" t="str">
        <f>IF($G175&lt;&gt;"","Received",IF($A175="","",Validation!$D$6-$D175))</f>
        <v>Received</v>
      </c>
      <c r="J175" s="49">
        <f t="shared" si="15"/>
        <v>0</v>
      </c>
      <c r="K175" s="49" t="str">
        <f t="shared" si="16"/>
        <v/>
      </c>
      <c r="L175" s="49">
        <f t="shared" si="17"/>
        <v>2015</v>
      </c>
      <c r="M175" s="49">
        <f t="shared" si="18"/>
        <v>2015</v>
      </c>
      <c r="N175" s="49">
        <f t="shared" si="19"/>
        <v>12</v>
      </c>
      <c r="O175">
        <f t="shared" si="20"/>
        <v>1</v>
      </c>
    </row>
    <row r="176" spans="1:15" ht="14.4" thickTop="1" thickBot="1" x14ac:dyDescent="0.3">
      <c r="A176" s="41">
        <f>IF('2015 data'!$A176 = "Sales", '2015 data'!B176, "")</f>
        <v>1175</v>
      </c>
      <c r="B176" s="41">
        <f>IF($A176="", "", VLOOKUP($A176, '2015 data'!B:G, 3, FALSE))</f>
        <v>1838</v>
      </c>
      <c r="C176" s="41" t="str">
        <f>IF($A176="", "", VLOOKUP($A176, '2015 data'!B:G, 4, FALSE))</f>
        <v>Urban Runner</v>
      </c>
      <c r="D176" s="42">
        <f>IF('2015 Consolidated'!$A176="", "", VLOOKUP('2015 Consolidated'!$A176, '2015 data'!B:G, 5, FALSE))</f>
        <v>42313</v>
      </c>
      <c r="E176" s="43">
        <f>IF($A176="", "", VLOOKUP($A176, '2015 data'!B:G, 6, FALSE))</f>
        <v>8321.6299999999992</v>
      </c>
      <c r="F176" s="43">
        <f>IF($A176="", "", IFERROR(VLOOKUP($A176, '2015 data'!C:G, 5, FALSE), 0))</f>
        <v>-8321.6299999999992</v>
      </c>
      <c r="G176" s="44">
        <f>IFERROR(VLOOKUP($A176, '2015 data'!C:G, 4, FALSE), "")</f>
        <v>42360</v>
      </c>
      <c r="H176" s="43">
        <f t="shared" si="14"/>
        <v>0</v>
      </c>
      <c r="I176" s="45" t="str">
        <f>IF($G176&lt;&gt;"","Received",IF($A176="","",Validation!$D$6-$D176))</f>
        <v>Received</v>
      </c>
      <c r="J176" s="49">
        <f t="shared" si="15"/>
        <v>0</v>
      </c>
      <c r="K176" s="49" t="str">
        <f t="shared" si="16"/>
        <v/>
      </c>
      <c r="L176" s="49">
        <f t="shared" si="17"/>
        <v>2015</v>
      </c>
      <c r="M176" s="49">
        <f t="shared" si="18"/>
        <v>2015</v>
      </c>
      <c r="N176" s="49">
        <f t="shared" si="19"/>
        <v>12</v>
      </c>
      <c r="O176">
        <f t="shared" si="20"/>
        <v>1</v>
      </c>
    </row>
    <row r="177" spans="1:15" ht="14.4" thickTop="1" thickBot="1" x14ac:dyDescent="0.3">
      <c r="A177" s="41">
        <f>IF('2015 data'!$A177 = "Sales", '2015 data'!B177, "")</f>
        <v>1176</v>
      </c>
      <c r="B177" s="41">
        <f>IF($A177="", "", VLOOKUP($A177, '2015 data'!B:G, 3, FALSE))</f>
        <v>1840</v>
      </c>
      <c r="C177" s="41" t="str">
        <f>IF($A177="", "", VLOOKUP($A177, '2015 data'!B:G, 4, FALSE))</f>
        <v>Super Runners Mark</v>
      </c>
      <c r="D177" s="42">
        <f>IF('2015 Consolidated'!$A177="", "", VLOOKUP('2015 Consolidated'!$A177, '2015 data'!B:G, 5, FALSE))</f>
        <v>42313</v>
      </c>
      <c r="E177" s="43">
        <f>IF($A177="", "", VLOOKUP($A177, '2015 data'!B:G, 6, FALSE))</f>
        <v>1164.1500000000001</v>
      </c>
      <c r="F177" s="43">
        <f>IF($A177="", "", IFERROR(VLOOKUP($A177, '2015 data'!C:G, 5, FALSE), 0))</f>
        <v>0</v>
      </c>
      <c r="G177" s="44" t="str">
        <f>IFERROR(VLOOKUP($A177, '2015 data'!C:G, 4, FALSE), "")</f>
        <v/>
      </c>
      <c r="H177" s="43">
        <f t="shared" si="14"/>
        <v>1164.1500000000001</v>
      </c>
      <c r="I177" s="45">
        <f>IF($G177&lt;&gt;"","Received",IF($A177="","",Validation!$D$6-$D177))</f>
        <v>56</v>
      </c>
      <c r="J177" s="49">
        <f t="shared" si="15"/>
        <v>1</v>
      </c>
      <c r="K177" s="49" t="str">
        <f t="shared" si="16"/>
        <v>31-60 days</v>
      </c>
      <c r="L177" s="49">
        <f t="shared" si="17"/>
        <v>2015</v>
      </c>
      <c r="M177" s="49" t="str">
        <f t="shared" si="18"/>
        <v/>
      </c>
      <c r="N177" s="49" t="str">
        <f t="shared" si="19"/>
        <v/>
      </c>
      <c r="O177">
        <f t="shared" si="20"/>
        <v>1</v>
      </c>
    </row>
    <row r="178" spans="1:15" ht="14.4" thickTop="1" thickBot="1" x14ac:dyDescent="0.3">
      <c r="A178" s="41">
        <f>IF('2015 data'!$A178 = "Sales", '2015 data'!B178, "")</f>
        <v>1177</v>
      </c>
      <c r="B178" s="41">
        <f>IF($A178="", "", VLOOKUP($A178, '2015 data'!B:G, 3, FALSE))</f>
        <v>1842</v>
      </c>
      <c r="C178" s="41" t="str">
        <f>IF($A178="", "", VLOOKUP($A178, '2015 data'!B:G, 4, FALSE))</f>
        <v>Northern Lites</v>
      </c>
      <c r="D178" s="42">
        <f>IF('2015 Consolidated'!$A178="", "", VLOOKUP('2015 Consolidated'!$A178, '2015 data'!B:G, 5, FALSE))</f>
        <v>42313</v>
      </c>
      <c r="E178" s="43">
        <f>IF($A178="", "", VLOOKUP($A178, '2015 data'!B:G, 6, FALSE))</f>
        <v>13454.51</v>
      </c>
      <c r="F178" s="43">
        <f>IF($A178="", "", IFERROR(VLOOKUP($A178, '2015 data'!C:G, 5, FALSE), 0))</f>
        <v>0</v>
      </c>
      <c r="G178" s="44" t="str">
        <f>IFERROR(VLOOKUP($A178, '2015 data'!C:G, 4, FALSE), "")</f>
        <v/>
      </c>
      <c r="H178" s="43">
        <f t="shared" si="14"/>
        <v>13454.51</v>
      </c>
      <c r="I178" s="45">
        <f>IF($G178&lt;&gt;"","Received",IF($A178="","",Validation!$D$6-$D178))</f>
        <v>56</v>
      </c>
      <c r="J178" s="49">
        <f t="shared" si="15"/>
        <v>1</v>
      </c>
      <c r="K178" s="49" t="str">
        <f t="shared" si="16"/>
        <v>31-60 days</v>
      </c>
      <c r="L178" s="49">
        <f t="shared" si="17"/>
        <v>2015</v>
      </c>
      <c r="M178" s="49" t="str">
        <f t="shared" si="18"/>
        <v/>
      </c>
      <c r="N178" s="49" t="str">
        <f t="shared" si="19"/>
        <v/>
      </c>
      <c r="O178">
        <f t="shared" si="20"/>
        <v>1</v>
      </c>
    </row>
    <row r="179" spans="1:15" ht="14.4" thickTop="1" thickBot="1" x14ac:dyDescent="0.3">
      <c r="A179" s="41">
        <f>IF('2015 data'!$A179 = "Sales", '2015 data'!B179, "")</f>
        <v>1178</v>
      </c>
      <c r="B179" s="41">
        <f>IF($A179="", "", VLOOKUP($A179, '2015 data'!B:G, 3, FALSE))</f>
        <v>1861</v>
      </c>
      <c r="C179" s="41" t="str">
        <f>IF($A179="", "", VLOOKUP($A179, '2015 data'!B:G, 4, FALSE))</f>
        <v>Family Fit</v>
      </c>
      <c r="D179" s="42">
        <f>IF('2015 Consolidated'!$A179="", "", VLOOKUP('2015 Consolidated'!$A179, '2015 data'!B:G, 5, FALSE))</f>
        <v>42313</v>
      </c>
      <c r="E179" s="43">
        <f>IF($A179="", "", VLOOKUP($A179, '2015 data'!B:G, 6, FALSE))</f>
        <v>20019.02</v>
      </c>
      <c r="F179" s="43">
        <f>IF($A179="", "", IFERROR(VLOOKUP($A179, '2015 data'!C:G, 5, FALSE), 0))</f>
        <v>0</v>
      </c>
      <c r="G179" s="44" t="str">
        <f>IFERROR(VLOOKUP($A179, '2015 data'!C:G, 4, FALSE), "")</f>
        <v/>
      </c>
      <c r="H179" s="43">
        <f t="shared" si="14"/>
        <v>20019.02</v>
      </c>
      <c r="I179" s="45">
        <f>IF($G179&lt;&gt;"","Received",IF($A179="","",Validation!$D$6-$D179))</f>
        <v>56</v>
      </c>
      <c r="J179" s="49">
        <f t="shared" si="15"/>
        <v>1</v>
      </c>
      <c r="K179" s="49" t="str">
        <f t="shared" si="16"/>
        <v>31-60 days</v>
      </c>
      <c r="L179" s="49">
        <f t="shared" si="17"/>
        <v>2015</v>
      </c>
      <c r="M179" s="49" t="str">
        <f t="shared" si="18"/>
        <v/>
      </c>
      <c r="N179" s="49" t="str">
        <f t="shared" si="19"/>
        <v/>
      </c>
      <c r="O179">
        <f t="shared" si="20"/>
        <v>1</v>
      </c>
    </row>
    <row r="180" spans="1:15" ht="14.4" thickTop="1" thickBot="1" x14ac:dyDescent="0.3">
      <c r="A180" s="41">
        <f>IF('2015 data'!$A180 = "Sales", '2015 data'!B180, "")</f>
        <v>1179</v>
      </c>
      <c r="B180" s="41">
        <f>IF($A180="", "", VLOOKUP($A180, '2015 data'!B:G, 3, FALSE))</f>
        <v>1814</v>
      </c>
      <c r="C180" s="41" t="str">
        <f>IF($A180="", "", VLOOKUP($A180, '2015 data'!B:G, 4, FALSE))</f>
        <v>ValueChoice</v>
      </c>
      <c r="D180" s="42">
        <f>IF('2015 Consolidated'!$A180="", "", VLOOKUP('2015 Consolidated'!$A180, '2015 data'!B:G, 5, FALSE))</f>
        <v>42314</v>
      </c>
      <c r="E180" s="43">
        <f>IF($A180="", "", VLOOKUP($A180, '2015 data'!B:G, 6, FALSE))</f>
        <v>9939.74</v>
      </c>
      <c r="F180" s="43">
        <f>IF($A180="", "", IFERROR(VLOOKUP($A180, '2015 data'!C:G, 5, FALSE), 0))</f>
        <v>0</v>
      </c>
      <c r="G180" s="44" t="str">
        <f>IFERROR(VLOOKUP($A180, '2015 data'!C:G, 4, FALSE), "")</f>
        <v/>
      </c>
      <c r="H180" s="43">
        <f t="shared" si="14"/>
        <v>9939.74</v>
      </c>
      <c r="I180" s="45">
        <f>IF($G180&lt;&gt;"","Received",IF($A180="","",Validation!$D$6-$D180))</f>
        <v>55</v>
      </c>
      <c r="J180" s="49">
        <f t="shared" si="15"/>
        <v>1</v>
      </c>
      <c r="K180" s="49" t="str">
        <f t="shared" si="16"/>
        <v>31-60 days</v>
      </c>
      <c r="L180" s="49">
        <f t="shared" si="17"/>
        <v>2015</v>
      </c>
      <c r="M180" s="49" t="str">
        <f t="shared" si="18"/>
        <v/>
      </c>
      <c r="N180" s="49" t="str">
        <f t="shared" si="19"/>
        <v/>
      </c>
      <c r="O180">
        <f t="shared" si="20"/>
        <v>1</v>
      </c>
    </row>
    <row r="181" spans="1:15" ht="14.4" thickTop="1" thickBot="1" x14ac:dyDescent="0.3">
      <c r="A181" s="41">
        <f>IF('2015 data'!$A181 = "Sales", '2015 data'!B181, "")</f>
        <v>1180</v>
      </c>
      <c r="B181" s="41">
        <f>IF($A181="", "", VLOOKUP($A181, '2015 data'!B:G, 3, FALSE))</f>
        <v>1837</v>
      </c>
      <c r="C181" s="41" t="str">
        <f>IF($A181="", "", VLOOKUP($A181, '2015 data'!B:G, 4, FALSE))</f>
        <v>Cool Threads</v>
      </c>
      <c r="D181" s="42">
        <f>IF('2015 Consolidated'!$A181="", "", VLOOKUP('2015 Consolidated'!$A181, '2015 data'!B:G, 5, FALSE))</f>
        <v>42314</v>
      </c>
      <c r="E181" s="43">
        <f>IF($A181="", "", VLOOKUP($A181, '2015 data'!B:G, 6, FALSE))</f>
        <v>15360.55</v>
      </c>
      <c r="F181" s="43">
        <f>IF($A181="", "", IFERROR(VLOOKUP($A181, '2015 data'!C:G, 5, FALSE), 0))</f>
        <v>-15360.55</v>
      </c>
      <c r="G181" s="44">
        <f>IFERROR(VLOOKUP($A181, '2015 data'!C:G, 4, FALSE), "")</f>
        <v>42369</v>
      </c>
      <c r="H181" s="43">
        <f t="shared" si="14"/>
        <v>0</v>
      </c>
      <c r="I181" s="45" t="str">
        <f>IF($G181&lt;&gt;"","Received",IF($A181="","",Validation!$D$6-$D181))</f>
        <v>Received</v>
      </c>
      <c r="J181" s="49">
        <f t="shared" si="15"/>
        <v>0</v>
      </c>
      <c r="K181" s="49" t="str">
        <f t="shared" si="16"/>
        <v/>
      </c>
      <c r="L181" s="49">
        <f t="shared" si="17"/>
        <v>2015</v>
      </c>
      <c r="M181" s="49">
        <f t="shared" si="18"/>
        <v>2015</v>
      </c>
      <c r="N181" s="49">
        <f t="shared" si="19"/>
        <v>12</v>
      </c>
      <c r="O181">
        <f t="shared" si="20"/>
        <v>1</v>
      </c>
    </row>
    <row r="182" spans="1:15" ht="14.4" thickTop="1" thickBot="1" x14ac:dyDescent="0.3">
      <c r="A182" s="41">
        <f>IF('2015 data'!$A182 = "Sales", '2015 data'!B182, "")</f>
        <v>1181</v>
      </c>
      <c r="B182" s="41">
        <f>IF($A182="", "", VLOOKUP($A182, '2015 data'!B:G, 3, FALSE))</f>
        <v>1839</v>
      </c>
      <c r="C182" s="41" t="str">
        <f>IF($A182="", "", VLOOKUP($A182, '2015 data'!B:G, 4, FALSE))</f>
        <v>Southern Runners</v>
      </c>
      <c r="D182" s="42">
        <f>IF('2015 Consolidated'!$A182="", "", VLOOKUP('2015 Consolidated'!$A182, '2015 data'!B:G, 5, FALSE))</f>
        <v>42314</v>
      </c>
      <c r="E182" s="43">
        <f>IF($A182="", "", VLOOKUP($A182, '2015 data'!B:G, 6, FALSE))</f>
        <v>9939.74</v>
      </c>
      <c r="F182" s="43">
        <f>IF($A182="", "", IFERROR(VLOOKUP($A182, '2015 data'!C:G, 5, FALSE), 0))</f>
        <v>-9939.74</v>
      </c>
      <c r="G182" s="44">
        <f>IFERROR(VLOOKUP($A182, '2015 data'!C:G, 4, FALSE), "")</f>
        <v>42362</v>
      </c>
      <c r="H182" s="43">
        <f t="shared" si="14"/>
        <v>0</v>
      </c>
      <c r="I182" s="45" t="str">
        <f>IF($G182&lt;&gt;"","Received",IF($A182="","",Validation!$D$6-$D182))</f>
        <v>Received</v>
      </c>
      <c r="J182" s="49">
        <f t="shared" si="15"/>
        <v>0</v>
      </c>
      <c r="K182" s="49" t="str">
        <f t="shared" si="16"/>
        <v/>
      </c>
      <c r="L182" s="49">
        <f t="shared" si="17"/>
        <v>2015</v>
      </c>
      <c r="M182" s="49">
        <f t="shared" si="18"/>
        <v>2015</v>
      </c>
      <c r="N182" s="49">
        <f t="shared" si="19"/>
        <v>12</v>
      </c>
      <c r="O182">
        <f t="shared" si="20"/>
        <v>1</v>
      </c>
    </row>
    <row r="183" spans="1:15" ht="14.4" thickTop="1" thickBot="1" x14ac:dyDescent="0.3">
      <c r="A183" s="41">
        <f>IF('2015 data'!$A183 = "Sales", '2015 data'!B183, "")</f>
        <v>1182</v>
      </c>
      <c r="B183" s="41">
        <f>IF($A183="", "", VLOOKUP($A183, '2015 data'!B:G, 3, FALSE))</f>
        <v>1863</v>
      </c>
      <c r="C183" s="41" t="str">
        <f>IF($A183="", "", VLOOKUP($A183, '2015 data'!B:G, 4, FALSE))</f>
        <v>Fit N Fun</v>
      </c>
      <c r="D183" s="42">
        <f>IF('2015 Consolidated'!$A183="", "", VLOOKUP('2015 Consolidated'!$A183, '2015 data'!B:G, 5, FALSE))</f>
        <v>42317</v>
      </c>
      <c r="E183" s="43">
        <f>IF($A183="", "", VLOOKUP($A183, '2015 data'!B:G, 6, FALSE))</f>
        <v>13395.98</v>
      </c>
      <c r="F183" s="43">
        <f>IF($A183="", "", IFERROR(VLOOKUP($A183, '2015 data'!C:G, 5, FALSE), 0))</f>
        <v>-13395.98</v>
      </c>
      <c r="G183" s="44">
        <f>IFERROR(VLOOKUP($A183, '2015 data'!C:G, 4, FALSE), "")</f>
        <v>42328</v>
      </c>
      <c r="H183" s="43">
        <f t="shared" si="14"/>
        <v>0</v>
      </c>
      <c r="I183" s="45" t="str">
        <f>IF($G183&lt;&gt;"","Received",IF($A183="","",Validation!$D$6-$D183))</f>
        <v>Received</v>
      </c>
      <c r="J183" s="49">
        <f t="shared" si="15"/>
        <v>0</v>
      </c>
      <c r="K183" s="49" t="str">
        <f t="shared" si="16"/>
        <v/>
      </c>
      <c r="L183" s="49">
        <f t="shared" si="17"/>
        <v>2015</v>
      </c>
      <c r="M183" s="49">
        <f t="shared" si="18"/>
        <v>2015</v>
      </c>
      <c r="N183" s="49">
        <f t="shared" si="19"/>
        <v>11</v>
      </c>
      <c r="O183">
        <f t="shared" si="20"/>
        <v>1</v>
      </c>
    </row>
    <row r="184" spans="1:15" ht="14.4" thickTop="1" thickBot="1" x14ac:dyDescent="0.3">
      <c r="A184" s="41">
        <f>IF('2015 data'!$A184 = "Sales", '2015 data'!B184, "")</f>
        <v>1183</v>
      </c>
      <c r="B184" s="41">
        <f>IF($A184="", "", VLOOKUP($A184, '2015 data'!B:G, 3, FALSE))</f>
        <v>1168</v>
      </c>
      <c r="C184" s="41" t="str">
        <f>IF($A184="", "", VLOOKUP($A184, '2015 data'!B:G, 4, FALSE))</f>
        <v>Bigmart</v>
      </c>
      <c r="D184" s="42">
        <f>IF('2015 Consolidated'!$A184="", "", VLOOKUP('2015 Consolidated'!$A184, '2015 data'!B:G, 5, FALSE))</f>
        <v>42318</v>
      </c>
      <c r="E184" s="43">
        <f>IF($A184="", "", VLOOKUP($A184, '2015 data'!B:G, 6, FALSE))</f>
        <v>14816.13</v>
      </c>
      <c r="F184" s="43">
        <f>IF($A184="", "", IFERROR(VLOOKUP($A184, '2015 data'!C:G, 5, FALSE), 0))</f>
        <v>0</v>
      </c>
      <c r="G184" s="44" t="str">
        <f>IFERROR(VLOOKUP($A184, '2015 data'!C:G, 4, FALSE), "")</f>
        <v/>
      </c>
      <c r="H184" s="43">
        <f t="shared" si="14"/>
        <v>14816.13</v>
      </c>
      <c r="I184" s="45">
        <f>IF($G184&lt;&gt;"","Received",IF($A184="","",Validation!$D$6-$D184))</f>
        <v>51</v>
      </c>
      <c r="J184" s="49">
        <f t="shared" si="15"/>
        <v>1</v>
      </c>
      <c r="K184" s="49" t="str">
        <f t="shared" si="16"/>
        <v>31-60 days</v>
      </c>
      <c r="L184" s="49">
        <f t="shared" si="17"/>
        <v>2015</v>
      </c>
      <c r="M184" s="49" t="str">
        <f t="shared" si="18"/>
        <v/>
      </c>
      <c r="N184" s="49" t="str">
        <f t="shared" si="19"/>
        <v/>
      </c>
      <c r="O184">
        <f t="shared" si="20"/>
        <v>1</v>
      </c>
    </row>
    <row r="185" spans="1:15" ht="14.4" thickTop="1" thickBot="1" x14ac:dyDescent="0.3">
      <c r="A185" s="41">
        <f>IF('2015 data'!$A185 = "Sales", '2015 data'!B185, "")</f>
        <v>1184</v>
      </c>
      <c r="B185" s="41">
        <f>IF($A185="", "", VLOOKUP($A185, '2015 data'!B:G, 3, FALSE))</f>
        <v>1838</v>
      </c>
      <c r="C185" s="41" t="str">
        <f>IF($A185="", "", VLOOKUP($A185, '2015 data'!B:G, 4, FALSE))</f>
        <v>Urban Runner</v>
      </c>
      <c r="D185" s="42">
        <f>IF('2015 Consolidated'!$A185="", "", VLOOKUP('2015 Consolidated'!$A185, '2015 data'!B:G, 5, FALSE))</f>
        <v>42318</v>
      </c>
      <c r="E185" s="43">
        <f>IF($A185="", "", VLOOKUP($A185, '2015 data'!B:G, 6, FALSE))</f>
        <v>17765.95</v>
      </c>
      <c r="F185" s="43">
        <f>IF($A185="", "", IFERROR(VLOOKUP($A185, '2015 data'!C:G, 5, FALSE), 0))</f>
        <v>-17765.95</v>
      </c>
      <c r="G185" s="44">
        <f>IFERROR(VLOOKUP($A185, '2015 data'!C:G, 4, FALSE), "")</f>
        <v>42345</v>
      </c>
      <c r="H185" s="43">
        <f t="shared" si="14"/>
        <v>0</v>
      </c>
      <c r="I185" s="45" t="str">
        <f>IF($G185&lt;&gt;"","Received",IF($A185="","",Validation!$D$6-$D185))</f>
        <v>Received</v>
      </c>
      <c r="J185" s="49">
        <f t="shared" si="15"/>
        <v>0</v>
      </c>
      <c r="K185" s="49" t="str">
        <f t="shared" si="16"/>
        <v/>
      </c>
      <c r="L185" s="49">
        <f t="shared" si="17"/>
        <v>2015</v>
      </c>
      <c r="M185" s="49">
        <f t="shared" si="18"/>
        <v>2015</v>
      </c>
      <c r="N185" s="49">
        <f t="shared" si="19"/>
        <v>12</v>
      </c>
      <c r="O185">
        <f t="shared" si="20"/>
        <v>1</v>
      </c>
    </row>
    <row r="186" spans="1:15" ht="14.4" thickTop="1" thickBot="1" x14ac:dyDescent="0.3">
      <c r="A186" s="41">
        <f>IF('2015 data'!$A186 = "Sales", '2015 data'!B186, "")</f>
        <v>1185</v>
      </c>
      <c r="B186" s="41">
        <f>IF($A186="", "", VLOOKUP($A186, '2015 data'!B:G, 3, FALSE))</f>
        <v>1167</v>
      </c>
      <c r="C186" s="41" t="str">
        <f>IF($A186="", "", VLOOKUP($A186, '2015 data'!B:G, 4, FALSE))</f>
        <v>Goodway</v>
      </c>
      <c r="D186" s="42">
        <f>IF('2015 Consolidated'!$A186="", "", VLOOKUP('2015 Consolidated'!$A186, '2015 data'!B:G, 5, FALSE))</f>
        <v>42319</v>
      </c>
      <c r="E186" s="43">
        <f>IF($A186="", "", VLOOKUP($A186, '2015 data'!B:G, 6, FALSE))</f>
        <v>21835.13</v>
      </c>
      <c r="F186" s="43">
        <f>IF($A186="", "", IFERROR(VLOOKUP($A186, '2015 data'!C:G, 5, FALSE), 0))</f>
        <v>0</v>
      </c>
      <c r="G186" s="44" t="str">
        <f>IFERROR(VLOOKUP($A186, '2015 data'!C:G, 4, FALSE), "")</f>
        <v/>
      </c>
      <c r="H186" s="43">
        <f t="shared" si="14"/>
        <v>21835.13</v>
      </c>
      <c r="I186" s="45">
        <f>IF($G186&lt;&gt;"","Received",IF($A186="","",Validation!$D$6-$D186))</f>
        <v>50</v>
      </c>
      <c r="J186" s="49">
        <f t="shared" si="15"/>
        <v>1</v>
      </c>
      <c r="K186" s="49" t="str">
        <f t="shared" si="16"/>
        <v>31-60 days</v>
      </c>
      <c r="L186" s="49">
        <f t="shared" si="17"/>
        <v>2015</v>
      </c>
      <c r="M186" s="49" t="str">
        <f t="shared" si="18"/>
        <v/>
      </c>
      <c r="N186" s="49" t="str">
        <f t="shared" si="19"/>
        <v/>
      </c>
      <c r="O186">
        <f t="shared" si="20"/>
        <v>1</v>
      </c>
    </row>
    <row r="187" spans="1:15" ht="14.4" thickTop="1" thickBot="1" x14ac:dyDescent="0.3">
      <c r="A187" s="41">
        <f>IF('2015 data'!$A187 = "Sales", '2015 data'!B187, "")</f>
        <v>1186</v>
      </c>
      <c r="B187" s="41">
        <f>IF($A187="", "", VLOOKUP($A187, '2015 data'!B:G, 3, FALSE))</f>
        <v>1839</v>
      </c>
      <c r="C187" s="41" t="str">
        <f>IF($A187="", "", VLOOKUP($A187, '2015 data'!B:G, 4, FALSE))</f>
        <v>Southern Runners</v>
      </c>
      <c r="D187" s="42">
        <f>IF('2015 Consolidated'!$A187="", "", VLOOKUP('2015 Consolidated'!$A187, '2015 data'!B:G, 5, FALSE))</f>
        <v>42319</v>
      </c>
      <c r="E187" s="43">
        <f>IF($A187="", "", VLOOKUP($A187, '2015 data'!B:G, 6, FALSE))</f>
        <v>12116.81</v>
      </c>
      <c r="F187" s="43">
        <f>IF($A187="", "", IFERROR(VLOOKUP($A187, '2015 data'!C:G, 5, FALSE), 0))</f>
        <v>0</v>
      </c>
      <c r="G187" s="44" t="str">
        <f>IFERROR(VLOOKUP($A187, '2015 data'!C:G, 4, FALSE), "")</f>
        <v/>
      </c>
      <c r="H187" s="43">
        <f t="shared" si="14"/>
        <v>12116.81</v>
      </c>
      <c r="I187" s="45">
        <f>IF($G187&lt;&gt;"","Received",IF($A187="","",Validation!$D$6-$D187))</f>
        <v>50</v>
      </c>
      <c r="J187" s="49">
        <f t="shared" si="15"/>
        <v>1</v>
      </c>
      <c r="K187" s="49" t="str">
        <f t="shared" si="16"/>
        <v>31-60 days</v>
      </c>
      <c r="L187" s="49">
        <f t="shared" si="17"/>
        <v>2015</v>
      </c>
      <c r="M187" s="49" t="str">
        <f t="shared" si="18"/>
        <v/>
      </c>
      <c r="N187" s="49" t="str">
        <f t="shared" si="19"/>
        <v/>
      </c>
      <c r="O187">
        <f t="shared" si="20"/>
        <v>1</v>
      </c>
    </row>
    <row r="188" spans="1:15" ht="14.4" thickTop="1" thickBot="1" x14ac:dyDescent="0.3">
      <c r="A188" s="41">
        <f>IF('2015 data'!$A188 = "Sales", '2015 data'!B188, "")</f>
        <v>1187</v>
      </c>
      <c r="B188" s="41">
        <f>IF($A188="", "", VLOOKUP($A188, '2015 data'!B:G, 3, FALSE))</f>
        <v>1840</v>
      </c>
      <c r="C188" s="41" t="str">
        <f>IF($A188="", "", VLOOKUP($A188, '2015 data'!B:G, 4, FALSE))</f>
        <v>Super Runners Mark</v>
      </c>
      <c r="D188" s="42">
        <f>IF('2015 Consolidated'!$A188="", "", VLOOKUP('2015 Consolidated'!$A188, '2015 data'!B:G, 5, FALSE))</f>
        <v>42320</v>
      </c>
      <c r="E188" s="43">
        <f>IF($A188="", "", VLOOKUP($A188, '2015 data'!B:G, 6, FALSE))</f>
        <v>5250.38</v>
      </c>
      <c r="F188" s="43">
        <f>IF($A188="", "", IFERROR(VLOOKUP($A188, '2015 data'!C:G, 5, FALSE), 0))</f>
        <v>-5250.38</v>
      </c>
      <c r="G188" s="44">
        <f>IFERROR(VLOOKUP($A188, '2015 data'!C:G, 4, FALSE), "")</f>
        <v>42356</v>
      </c>
      <c r="H188" s="43">
        <f t="shared" si="14"/>
        <v>0</v>
      </c>
      <c r="I188" s="45" t="str">
        <f>IF($G188&lt;&gt;"","Received",IF($A188="","",Validation!$D$6-$D188))</f>
        <v>Received</v>
      </c>
      <c r="J188" s="49">
        <f t="shared" si="15"/>
        <v>0</v>
      </c>
      <c r="K188" s="49" t="str">
        <f t="shared" si="16"/>
        <v/>
      </c>
      <c r="L188" s="49">
        <f t="shared" si="17"/>
        <v>2015</v>
      </c>
      <c r="M188" s="49">
        <f t="shared" si="18"/>
        <v>2015</v>
      </c>
      <c r="N188" s="49">
        <f t="shared" si="19"/>
        <v>12</v>
      </c>
      <c r="O188">
        <f t="shared" si="20"/>
        <v>1</v>
      </c>
    </row>
    <row r="189" spans="1:15" ht="14.4" thickTop="1" thickBot="1" x14ac:dyDescent="0.3">
      <c r="A189" s="41">
        <f>IF('2015 data'!$A189 = "Sales", '2015 data'!B189, "")</f>
        <v>1188</v>
      </c>
      <c r="B189" s="41">
        <f>IF($A189="", "", VLOOKUP($A189, '2015 data'!B:G, 3, FALSE))</f>
        <v>1838</v>
      </c>
      <c r="C189" s="41" t="str">
        <f>IF($A189="", "", VLOOKUP($A189, '2015 data'!B:G, 4, FALSE))</f>
        <v>Urban Runner</v>
      </c>
      <c r="D189" s="42">
        <f>IF('2015 Consolidated'!$A189="", "", VLOOKUP('2015 Consolidated'!$A189, '2015 data'!B:G, 5, FALSE))</f>
        <v>42320</v>
      </c>
      <c r="E189" s="43">
        <f>IF($A189="", "", VLOOKUP($A189, '2015 data'!B:G, 6, FALSE))</f>
        <v>15445.09</v>
      </c>
      <c r="F189" s="43">
        <f>IF($A189="", "", IFERROR(VLOOKUP($A189, '2015 data'!C:G, 5, FALSE), 0))</f>
        <v>0</v>
      </c>
      <c r="G189" s="44" t="str">
        <f>IFERROR(VLOOKUP($A189, '2015 data'!C:G, 4, FALSE), "")</f>
        <v/>
      </c>
      <c r="H189" s="43">
        <f t="shared" si="14"/>
        <v>15445.09</v>
      </c>
      <c r="I189" s="45">
        <f>IF($G189&lt;&gt;"","Received",IF($A189="","",Validation!$D$6-$D189))</f>
        <v>49</v>
      </c>
      <c r="J189" s="49">
        <f t="shared" si="15"/>
        <v>1</v>
      </c>
      <c r="K189" s="49" t="str">
        <f t="shared" si="16"/>
        <v>31-60 days</v>
      </c>
      <c r="L189" s="49">
        <f t="shared" si="17"/>
        <v>2015</v>
      </c>
      <c r="M189" s="49" t="str">
        <f t="shared" si="18"/>
        <v/>
      </c>
      <c r="N189" s="49" t="str">
        <f t="shared" si="19"/>
        <v/>
      </c>
      <c r="O189">
        <f t="shared" si="20"/>
        <v>1</v>
      </c>
    </row>
    <row r="190" spans="1:15" ht="14.4" thickTop="1" thickBot="1" x14ac:dyDescent="0.3">
      <c r="A190" s="41">
        <f>IF('2015 data'!$A190 = "Sales", '2015 data'!B190, "")</f>
        <v>1189</v>
      </c>
      <c r="B190" s="41">
        <f>IF($A190="", "", VLOOKUP($A190, '2015 data'!B:G, 3, FALSE))</f>
        <v>1842</v>
      </c>
      <c r="C190" s="41" t="str">
        <f>IF($A190="", "", VLOOKUP($A190, '2015 data'!B:G, 4, FALSE))</f>
        <v>Northern Lites</v>
      </c>
      <c r="D190" s="42">
        <f>IF('2015 Consolidated'!$A190="", "", VLOOKUP('2015 Consolidated'!$A190, '2015 data'!B:G, 5, FALSE))</f>
        <v>42321</v>
      </c>
      <c r="E190" s="43">
        <f>IF($A190="", "", VLOOKUP($A190, '2015 data'!B:G, 6, FALSE))</f>
        <v>10724.51</v>
      </c>
      <c r="F190" s="43">
        <f>IF($A190="", "", IFERROR(VLOOKUP($A190, '2015 data'!C:G, 5, FALSE), 0))</f>
        <v>0</v>
      </c>
      <c r="G190" s="44" t="str">
        <f>IFERROR(VLOOKUP($A190, '2015 data'!C:G, 4, FALSE), "")</f>
        <v/>
      </c>
      <c r="H190" s="43">
        <f t="shared" si="14"/>
        <v>10724.51</v>
      </c>
      <c r="I190" s="45">
        <f>IF($G190&lt;&gt;"","Received",IF($A190="","",Validation!$D$6-$D190))</f>
        <v>48</v>
      </c>
      <c r="J190" s="49">
        <f t="shared" si="15"/>
        <v>1</v>
      </c>
      <c r="K190" s="49" t="str">
        <f t="shared" si="16"/>
        <v>31-60 days</v>
      </c>
      <c r="L190" s="49">
        <f t="shared" si="17"/>
        <v>2015</v>
      </c>
      <c r="M190" s="49" t="str">
        <f t="shared" si="18"/>
        <v/>
      </c>
      <c r="N190" s="49" t="str">
        <f t="shared" si="19"/>
        <v/>
      </c>
      <c r="O190">
        <f t="shared" si="20"/>
        <v>1</v>
      </c>
    </row>
    <row r="191" spans="1:15" ht="14.4" thickTop="1" thickBot="1" x14ac:dyDescent="0.3">
      <c r="A191" s="41">
        <f>IF('2015 data'!$A191 = "Sales", '2015 data'!B191, "")</f>
        <v>1190</v>
      </c>
      <c r="B191" s="41">
        <f>IF($A191="", "", VLOOKUP($A191, '2015 data'!B:G, 3, FALSE))</f>
        <v>1836</v>
      </c>
      <c r="C191" s="41" t="str">
        <f>IF($A191="", "", VLOOKUP($A191, '2015 data'!B:G, 4, FALSE))</f>
        <v>Runner's Market</v>
      </c>
      <c r="D191" s="42">
        <f>IF('2015 Consolidated'!$A191="", "", VLOOKUP('2015 Consolidated'!$A191, '2015 data'!B:G, 5, FALSE))</f>
        <v>42321</v>
      </c>
      <c r="E191" s="43">
        <f>IF($A191="", "", VLOOKUP($A191, '2015 data'!B:G, 6, FALSE))</f>
        <v>13669.99</v>
      </c>
      <c r="F191" s="43">
        <f>IF($A191="", "", IFERROR(VLOOKUP($A191, '2015 data'!C:G, 5, FALSE), 0))</f>
        <v>-13669.99</v>
      </c>
      <c r="G191" s="44">
        <f>IFERROR(VLOOKUP($A191, '2015 data'!C:G, 4, FALSE), "")</f>
        <v>42367</v>
      </c>
      <c r="H191" s="43">
        <f t="shared" si="14"/>
        <v>0</v>
      </c>
      <c r="I191" s="45" t="str">
        <f>IF($G191&lt;&gt;"","Received",IF($A191="","",Validation!$D$6-$D191))</f>
        <v>Received</v>
      </c>
      <c r="J191" s="49">
        <f t="shared" si="15"/>
        <v>0</v>
      </c>
      <c r="K191" s="49" t="str">
        <f t="shared" si="16"/>
        <v/>
      </c>
      <c r="L191" s="49">
        <f t="shared" si="17"/>
        <v>2015</v>
      </c>
      <c r="M191" s="49">
        <f t="shared" si="18"/>
        <v>2015</v>
      </c>
      <c r="N191" s="49">
        <f t="shared" si="19"/>
        <v>12</v>
      </c>
      <c r="O191">
        <f t="shared" si="20"/>
        <v>1</v>
      </c>
    </row>
    <row r="192" spans="1:15" ht="14.4" thickTop="1" thickBot="1" x14ac:dyDescent="0.3">
      <c r="A192" s="41">
        <f>IF('2015 data'!$A192 = "Sales", '2015 data'!B192, "")</f>
        <v>1191</v>
      </c>
      <c r="B192" s="41">
        <f>IF($A192="", "", VLOOKUP($A192, '2015 data'!B:G, 3, FALSE))</f>
        <v>1840</v>
      </c>
      <c r="C192" s="41" t="str">
        <f>IF($A192="", "", VLOOKUP($A192, '2015 data'!B:G, 4, FALSE))</f>
        <v>Super Runners Mark</v>
      </c>
      <c r="D192" s="42">
        <f>IF('2015 Consolidated'!$A192="", "", VLOOKUP('2015 Consolidated'!$A192, '2015 data'!B:G, 5, FALSE))</f>
        <v>42324</v>
      </c>
      <c r="E192" s="43">
        <f>IF($A192="", "", VLOOKUP($A192, '2015 data'!B:G, 6, FALSE))</f>
        <v>18141.759999999998</v>
      </c>
      <c r="F192" s="43">
        <f>IF($A192="", "", IFERROR(VLOOKUP($A192, '2015 data'!C:G, 5, FALSE), 0))</f>
        <v>0</v>
      </c>
      <c r="G192" s="44" t="str">
        <f>IFERROR(VLOOKUP($A192, '2015 data'!C:G, 4, FALSE), "")</f>
        <v/>
      </c>
      <c r="H192" s="43">
        <f t="shared" si="14"/>
        <v>18141.759999999998</v>
      </c>
      <c r="I192" s="45">
        <f>IF($G192&lt;&gt;"","Received",IF($A192="","",Validation!$D$6-$D192))</f>
        <v>45</v>
      </c>
      <c r="J192" s="49">
        <f t="shared" si="15"/>
        <v>1</v>
      </c>
      <c r="K192" s="49" t="str">
        <f t="shared" si="16"/>
        <v>31-60 days</v>
      </c>
      <c r="L192" s="49">
        <f t="shared" si="17"/>
        <v>2015</v>
      </c>
      <c r="M192" s="49" t="str">
        <f t="shared" si="18"/>
        <v/>
      </c>
      <c r="N192" s="49" t="str">
        <f t="shared" si="19"/>
        <v/>
      </c>
      <c r="O192">
        <f t="shared" si="20"/>
        <v>1</v>
      </c>
    </row>
    <row r="193" spans="1:15" ht="14.4" thickTop="1" thickBot="1" x14ac:dyDescent="0.3">
      <c r="A193" s="41">
        <f>IF('2015 data'!$A193 = "Sales", '2015 data'!B193, "")</f>
        <v>1192</v>
      </c>
      <c r="B193" s="41">
        <f>IF($A193="", "", VLOOKUP($A193, '2015 data'!B:G, 3, FALSE))</f>
        <v>1837</v>
      </c>
      <c r="C193" s="41" t="str">
        <f>IF($A193="", "", VLOOKUP($A193, '2015 data'!B:G, 4, FALSE))</f>
        <v>Cool Threads</v>
      </c>
      <c r="D193" s="42">
        <f>IF('2015 Consolidated'!$A193="", "", VLOOKUP('2015 Consolidated'!$A193, '2015 data'!B:G, 5, FALSE))</f>
        <v>42325</v>
      </c>
      <c r="E193" s="43">
        <f>IF($A193="", "", VLOOKUP($A193, '2015 data'!B:G, 6, FALSE))</f>
        <v>14964.64</v>
      </c>
      <c r="F193" s="43">
        <f>IF($A193="", "", IFERROR(VLOOKUP($A193, '2015 data'!C:G, 5, FALSE), 0))</f>
        <v>-14964.64</v>
      </c>
      <c r="G193" s="44">
        <f>IFERROR(VLOOKUP($A193, '2015 data'!C:G, 4, FALSE), "")</f>
        <v>42361</v>
      </c>
      <c r="H193" s="43">
        <f t="shared" si="14"/>
        <v>0</v>
      </c>
      <c r="I193" s="45" t="str">
        <f>IF($G193&lt;&gt;"","Received",IF($A193="","",Validation!$D$6-$D193))</f>
        <v>Received</v>
      </c>
      <c r="J193" s="49">
        <f t="shared" si="15"/>
        <v>0</v>
      </c>
      <c r="K193" s="49" t="str">
        <f t="shared" si="16"/>
        <v/>
      </c>
      <c r="L193" s="49">
        <f t="shared" si="17"/>
        <v>2015</v>
      </c>
      <c r="M193" s="49">
        <f t="shared" si="18"/>
        <v>2015</v>
      </c>
      <c r="N193" s="49">
        <f t="shared" si="19"/>
        <v>12</v>
      </c>
      <c r="O193">
        <f t="shared" si="20"/>
        <v>1</v>
      </c>
    </row>
    <row r="194" spans="1:15" ht="14.4" thickTop="1" thickBot="1" x14ac:dyDescent="0.3">
      <c r="A194" s="41">
        <f>IF('2015 data'!$A194 = "Sales", '2015 data'!B194, "")</f>
        <v>1193</v>
      </c>
      <c r="B194" s="41">
        <f>IF($A194="", "", VLOOKUP($A194, '2015 data'!B:G, 3, FALSE))</f>
        <v>1167</v>
      </c>
      <c r="C194" s="41" t="str">
        <f>IF($A194="", "", VLOOKUP($A194, '2015 data'!B:G, 4, FALSE))</f>
        <v>Goodway</v>
      </c>
      <c r="D194" s="42">
        <f>IF('2015 Consolidated'!$A194="", "", VLOOKUP('2015 Consolidated'!$A194, '2015 data'!B:G, 5, FALSE))</f>
        <v>42325</v>
      </c>
      <c r="E194" s="43">
        <f>IF($A194="", "", VLOOKUP($A194, '2015 data'!B:G, 6, FALSE))</f>
        <v>11889.85</v>
      </c>
      <c r="F194" s="43">
        <f>IF($A194="", "", IFERROR(VLOOKUP($A194, '2015 data'!C:G, 5, FALSE), 0))</f>
        <v>0</v>
      </c>
      <c r="G194" s="44" t="str">
        <f>IFERROR(VLOOKUP($A194, '2015 data'!C:G, 4, FALSE), "")</f>
        <v/>
      </c>
      <c r="H194" s="43">
        <f t="shared" si="14"/>
        <v>11889.85</v>
      </c>
      <c r="I194" s="45">
        <f>IF($G194&lt;&gt;"","Received",IF($A194="","",Validation!$D$6-$D194))</f>
        <v>44</v>
      </c>
      <c r="J194" s="49">
        <f t="shared" si="15"/>
        <v>1</v>
      </c>
      <c r="K194" s="49" t="str">
        <f t="shared" si="16"/>
        <v>31-60 days</v>
      </c>
      <c r="L194" s="49">
        <f t="shared" si="17"/>
        <v>2015</v>
      </c>
      <c r="M194" s="49" t="str">
        <f t="shared" si="18"/>
        <v/>
      </c>
      <c r="N194" s="49" t="str">
        <f t="shared" si="19"/>
        <v/>
      </c>
      <c r="O194">
        <f t="shared" si="20"/>
        <v>1</v>
      </c>
    </row>
    <row r="195" spans="1:15" ht="14.4" thickTop="1" thickBot="1" x14ac:dyDescent="0.3">
      <c r="A195" s="41">
        <f>IF('2015 data'!$A195 = "Sales", '2015 data'!B195, "")</f>
        <v>1194</v>
      </c>
      <c r="B195" s="41">
        <f>IF($A195="", "", VLOOKUP($A195, '2015 data'!B:G, 3, FALSE))</f>
        <v>1839</v>
      </c>
      <c r="C195" s="41" t="str">
        <f>IF($A195="", "", VLOOKUP($A195, '2015 data'!B:G, 4, FALSE))</f>
        <v>Southern Runners</v>
      </c>
      <c r="D195" s="42">
        <f>IF('2015 Consolidated'!$A195="", "", VLOOKUP('2015 Consolidated'!$A195, '2015 data'!B:G, 5, FALSE))</f>
        <v>42326</v>
      </c>
      <c r="E195" s="43">
        <f>IF($A195="", "", VLOOKUP($A195, '2015 data'!B:G, 6, FALSE))</f>
        <v>15195.18</v>
      </c>
      <c r="F195" s="43">
        <f>IF($A195="", "", IFERROR(VLOOKUP($A195, '2015 data'!C:G, 5, FALSE), 0))</f>
        <v>0</v>
      </c>
      <c r="G195" s="44" t="str">
        <f>IFERROR(VLOOKUP($A195, '2015 data'!C:G, 4, FALSE), "")</f>
        <v/>
      </c>
      <c r="H195" s="43">
        <f t="shared" ref="H195:H258" si="21">IFERROR($E195+$F195, "")</f>
        <v>15195.18</v>
      </c>
      <c r="I195" s="45">
        <f>IF($G195&lt;&gt;"","Received",IF($A195="","",Validation!$D$6-$D195))</f>
        <v>43</v>
      </c>
      <c r="J195" s="49">
        <f t="shared" ref="J195:J258" si="22">IF($I195="", "", IF($I195="Received", 0, 1))</f>
        <v>1</v>
      </c>
      <c r="K195" s="49" t="str">
        <f t="shared" ref="K195:K258" si="23">IF($J195=1, IF(AND($I195&lt;=30, $I195&gt;=0), "0-30 days", IF(AND($I195&lt;=60, $I195&gt;=31), "31-60 days", IF(AND($I195&lt;=90, $I195&gt;=61), "61-90 days", IF($I195&gt;90, "&gt;90 days", "")))), "")</f>
        <v>31-60 days</v>
      </c>
      <c r="L195" s="49">
        <f t="shared" ref="L195:L258" si="24">IFERROR(YEAR($D195), "")</f>
        <v>2015</v>
      </c>
      <c r="M195" s="49" t="str">
        <f t="shared" ref="M195:M258" si="25">IFERROR(YEAR($G195), "")</f>
        <v/>
      </c>
      <c r="N195" s="49" t="str">
        <f t="shared" ref="N195:N258" si="26">IFERROR(MONTH($G195), "")</f>
        <v/>
      </c>
      <c r="O195">
        <f t="shared" ref="O195:O258" si="27">IF($A195="","",COUNTIF($A:$A,$A195))</f>
        <v>1</v>
      </c>
    </row>
    <row r="196" spans="1:15" ht="14.4" thickTop="1" thickBot="1" x14ac:dyDescent="0.3">
      <c r="A196" s="41">
        <f>IF('2015 data'!$A196 = "Sales", '2015 data'!B196, "")</f>
        <v>1195</v>
      </c>
      <c r="B196" s="41">
        <f>IF($A196="", "", VLOOKUP($A196, '2015 data'!B:G, 3, FALSE))</f>
        <v>1168</v>
      </c>
      <c r="C196" s="41" t="str">
        <f>IF($A196="", "", VLOOKUP($A196, '2015 data'!B:G, 4, FALSE))</f>
        <v>Bigmart</v>
      </c>
      <c r="D196" s="42">
        <f>IF('2015 Consolidated'!$A196="", "", VLOOKUP('2015 Consolidated'!$A196, '2015 data'!B:G, 5, FALSE))</f>
        <v>42328</v>
      </c>
      <c r="E196" s="43">
        <f>IF($A196="", "", VLOOKUP($A196, '2015 data'!B:G, 6, FALSE))</f>
        <v>23462.23</v>
      </c>
      <c r="F196" s="43">
        <f>IF($A196="", "", IFERROR(VLOOKUP($A196, '2015 data'!C:G, 5, FALSE), 0))</f>
        <v>0</v>
      </c>
      <c r="G196" s="44" t="str">
        <f>IFERROR(VLOOKUP($A196, '2015 data'!C:G, 4, FALSE), "")</f>
        <v/>
      </c>
      <c r="H196" s="43">
        <f t="shared" si="21"/>
        <v>23462.23</v>
      </c>
      <c r="I196" s="45">
        <f>IF($G196&lt;&gt;"","Received",IF($A196="","",Validation!$D$6-$D196))</f>
        <v>41</v>
      </c>
      <c r="J196" s="49">
        <f t="shared" si="22"/>
        <v>1</v>
      </c>
      <c r="K196" s="49" t="str">
        <f t="shared" si="23"/>
        <v>31-60 days</v>
      </c>
      <c r="L196" s="49">
        <f t="shared" si="24"/>
        <v>2015</v>
      </c>
      <c r="M196" s="49" t="str">
        <f t="shared" si="25"/>
        <v/>
      </c>
      <c r="N196" s="49" t="str">
        <f t="shared" si="26"/>
        <v/>
      </c>
      <c r="O196">
        <f t="shared" si="27"/>
        <v>1</v>
      </c>
    </row>
    <row r="197" spans="1:15" ht="14.4" thickTop="1" thickBot="1" x14ac:dyDescent="0.3">
      <c r="A197" s="41">
        <f>IF('2015 data'!$A197 = "Sales", '2015 data'!B197, "")</f>
        <v>1196</v>
      </c>
      <c r="B197" s="41">
        <f>IF($A197="", "", VLOOKUP($A197, '2015 data'!B:G, 3, FALSE))</f>
        <v>1842</v>
      </c>
      <c r="C197" s="41" t="str">
        <f>IF($A197="", "", VLOOKUP($A197, '2015 data'!B:G, 4, FALSE))</f>
        <v>Northern Lites</v>
      </c>
      <c r="D197" s="42">
        <f>IF('2015 Consolidated'!$A197="", "", VLOOKUP('2015 Consolidated'!$A197, '2015 data'!B:G, 5, FALSE))</f>
        <v>42331</v>
      </c>
      <c r="E197" s="43">
        <f>IF($A197="", "", VLOOKUP($A197, '2015 data'!B:G, 6, FALSE))</f>
        <v>5740.31</v>
      </c>
      <c r="F197" s="43">
        <f>IF($A197="", "", IFERROR(VLOOKUP($A197, '2015 data'!C:G, 5, FALSE), 0))</f>
        <v>-5740.31</v>
      </c>
      <c r="G197" s="44">
        <f>IFERROR(VLOOKUP($A197, '2015 data'!C:G, 4, FALSE), "")</f>
        <v>42356</v>
      </c>
      <c r="H197" s="43">
        <f t="shared" si="21"/>
        <v>0</v>
      </c>
      <c r="I197" s="45" t="str">
        <f>IF($G197&lt;&gt;"","Received",IF($A197="","",Validation!$D$6-$D197))</f>
        <v>Received</v>
      </c>
      <c r="J197" s="49">
        <f t="shared" si="22"/>
        <v>0</v>
      </c>
      <c r="K197" s="49" t="str">
        <f t="shared" si="23"/>
        <v/>
      </c>
      <c r="L197" s="49">
        <f t="shared" si="24"/>
        <v>2015</v>
      </c>
      <c r="M197" s="49">
        <f t="shared" si="25"/>
        <v>2015</v>
      </c>
      <c r="N197" s="49">
        <f t="shared" si="26"/>
        <v>12</v>
      </c>
      <c r="O197">
        <f t="shared" si="27"/>
        <v>1</v>
      </c>
    </row>
    <row r="198" spans="1:15" ht="14.4" thickTop="1" thickBot="1" x14ac:dyDescent="0.3">
      <c r="A198" s="41">
        <f>IF('2015 data'!$A198 = "Sales", '2015 data'!B198, "")</f>
        <v>1197</v>
      </c>
      <c r="B198" s="41">
        <f>IF($A198="", "", VLOOKUP($A198, '2015 data'!B:G, 3, FALSE))</f>
        <v>1840</v>
      </c>
      <c r="C198" s="41" t="str">
        <f>IF($A198="", "", VLOOKUP($A198, '2015 data'!B:G, 4, FALSE))</f>
        <v>Super Runners Mark</v>
      </c>
      <c r="D198" s="42">
        <f>IF('2015 Consolidated'!$A198="", "", VLOOKUP('2015 Consolidated'!$A198, '2015 data'!B:G, 5, FALSE))</f>
        <v>42333</v>
      </c>
      <c r="E198" s="43">
        <f>IF($A198="", "", VLOOKUP($A198, '2015 data'!B:G, 6, FALSE))</f>
        <v>15345.63</v>
      </c>
      <c r="F198" s="43">
        <f>IF($A198="", "", IFERROR(VLOOKUP($A198, '2015 data'!C:G, 5, FALSE), 0))</f>
        <v>0</v>
      </c>
      <c r="G198" s="44" t="str">
        <f>IFERROR(VLOOKUP($A198, '2015 data'!C:G, 4, FALSE), "")</f>
        <v/>
      </c>
      <c r="H198" s="43">
        <f t="shared" si="21"/>
        <v>15345.63</v>
      </c>
      <c r="I198" s="45">
        <f>IF($G198&lt;&gt;"","Received",IF($A198="","",Validation!$D$6-$D198))</f>
        <v>36</v>
      </c>
      <c r="J198" s="49">
        <f t="shared" si="22"/>
        <v>1</v>
      </c>
      <c r="K198" s="49" t="str">
        <f t="shared" si="23"/>
        <v>31-60 days</v>
      </c>
      <c r="L198" s="49">
        <f t="shared" si="24"/>
        <v>2015</v>
      </c>
      <c r="M198" s="49" t="str">
        <f t="shared" si="25"/>
        <v/>
      </c>
      <c r="N198" s="49" t="str">
        <f t="shared" si="26"/>
        <v/>
      </c>
      <c r="O198">
        <f t="shared" si="27"/>
        <v>1</v>
      </c>
    </row>
    <row r="199" spans="1:15" ht="14.4" thickTop="1" thickBot="1" x14ac:dyDescent="0.3">
      <c r="A199" s="41">
        <f>IF('2015 data'!$A199 = "Sales", '2015 data'!B199, "")</f>
        <v>1198</v>
      </c>
      <c r="B199" s="41">
        <f>IF($A199="", "", VLOOKUP($A199, '2015 data'!B:G, 3, FALSE))</f>
        <v>1839</v>
      </c>
      <c r="C199" s="41" t="str">
        <f>IF($A199="", "", VLOOKUP($A199, '2015 data'!B:G, 4, FALSE))</f>
        <v>Southern Runners</v>
      </c>
      <c r="D199" s="42">
        <f>IF('2015 Consolidated'!$A199="", "", VLOOKUP('2015 Consolidated'!$A199, '2015 data'!B:G, 5, FALSE))</f>
        <v>42338</v>
      </c>
      <c r="E199" s="43">
        <f>IF($A199="", "", VLOOKUP($A199, '2015 data'!B:G, 6, FALSE))</f>
        <v>13618.43</v>
      </c>
      <c r="F199" s="43">
        <f>IF($A199="", "", IFERROR(VLOOKUP($A199, '2015 data'!C:G, 5, FALSE), 0))</f>
        <v>0</v>
      </c>
      <c r="G199" s="44" t="str">
        <f>IFERROR(VLOOKUP($A199, '2015 data'!C:G, 4, FALSE), "")</f>
        <v/>
      </c>
      <c r="H199" s="43">
        <f t="shared" si="21"/>
        <v>13618.43</v>
      </c>
      <c r="I199" s="45">
        <f>IF($G199&lt;&gt;"","Received",IF($A199="","",Validation!$D$6-$D199))</f>
        <v>31</v>
      </c>
      <c r="J199" s="49">
        <f t="shared" si="22"/>
        <v>1</v>
      </c>
      <c r="K199" s="49" t="str">
        <f t="shared" si="23"/>
        <v>31-60 days</v>
      </c>
      <c r="L199" s="49">
        <f t="shared" si="24"/>
        <v>2015</v>
      </c>
      <c r="M199" s="49" t="str">
        <f t="shared" si="25"/>
        <v/>
      </c>
      <c r="N199" s="49" t="str">
        <f t="shared" si="26"/>
        <v/>
      </c>
      <c r="O199">
        <f t="shared" si="27"/>
        <v>1</v>
      </c>
    </row>
    <row r="200" spans="1:15" ht="14.4" thickTop="1" thickBot="1" x14ac:dyDescent="0.3">
      <c r="A200" s="41">
        <f>IF('2015 data'!$A200 = "Sales", '2015 data'!B200, "")</f>
        <v>1199</v>
      </c>
      <c r="B200" s="41">
        <f>IF($A200="", "", VLOOKUP($A200, '2015 data'!B:G, 3, FALSE))</f>
        <v>1167</v>
      </c>
      <c r="C200" s="41" t="str">
        <f>IF($A200="", "", VLOOKUP($A200, '2015 data'!B:G, 4, FALSE))</f>
        <v>Goodway</v>
      </c>
      <c r="D200" s="42">
        <f>IF('2015 Consolidated'!$A200="", "", VLOOKUP('2015 Consolidated'!$A200, '2015 data'!B:G, 5, FALSE))</f>
        <v>42338</v>
      </c>
      <c r="E200" s="43">
        <f>IF($A200="", "", VLOOKUP($A200, '2015 data'!B:G, 6, FALSE))</f>
        <v>12795.24</v>
      </c>
      <c r="F200" s="43">
        <f>IF($A200="", "", IFERROR(VLOOKUP($A200, '2015 data'!C:G, 5, FALSE), 0))</f>
        <v>0</v>
      </c>
      <c r="G200" s="44" t="str">
        <f>IFERROR(VLOOKUP($A200, '2015 data'!C:G, 4, FALSE), "")</f>
        <v/>
      </c>
      <c r="H200" s="43">
        <f t="shared" si="21"/>
        <v>12795.24</v>
      </c>
      <c r="I200" s="45">
        <f>IF($G200&lt;&gt;"","Received",IF($A200="","",Validation!$D$6-$D200))</f>
        <v>31</v>
      </c>
      <c r="J200" s="49">
        <f t="shared" si="22"/>
        <v>1</v>
      </c>
      <c r="K200" s="49" t="str">
        <f t="shared" si="23"/>
        <v>31-60 days</v>
      </c>
      <c r="L200" s="49">
        <f t="shared" si="24"/>
        <v>2015</v>
      </c>
      <c r="M200" s="49" t="str">
        <f t="shared" si="25"/>
        <v/>
      </c>
      <c r="N200" s="49" t="str">
        <f t="shared" si="26"/>
        <v/>
      </c>
      <c r="O200">
        <f t="shared" si="27"/>
        <v>1</v>
      </c>
    </row>
    <row r="201" spans="1:15" ht="14.4" thickTop="1" thickBot="1" x14ac:dyDescent="0.3">
      <c r="A201" s="41">
        <f>IF('2015 data'!$A201 = "Sales", '2015 data'!B201, "")</f>
        <v>1200</v>
      </c>
      <c r="B201" s="41">
        <f>IF($A201="", "", VLOOKUP($A201, '2015 data'!B:G, 3, FALSE))</f>
        <v>1842</v>
      </c>
      <c r="C201" s="41" t="str">
        <f>IF($A201="", "", VLOOKUP($A201, '2015 data'!B:G, 4, FALSE))</f>
        <v>Northern Lites</v>
      </c>
      <c r="D201" s="42">
        <f>IF('2015 Consolidated'!$A201="", "", VLOOKUP('2015 Consolidated'!$A201, '2015 data'!B:G, 5, FALSE))</f>
        <v>42339</v>
      </c>
      <c r="E201" s="43">
        <f>IF($A201="", "", VLOOKUP($A201, '2015 data'!B:G, 6, FALSE))</f>
        <v>9939.74</v>
      </c>
      <c r="F201" s="43">
        <f>IF($A201="", "", IFERROR(VLOOKUP($A201, '2015 data'!C:G, 5, FALSE), 0))</f>
        <v>-9939.74</v>
      </c>
      <c r="G201" s="44">
        <f>IFERROR(VLOOKUP($A201, '2015 data'!C:G, 4, FALSE), "")</f>
        <v>42366</v>
      </c>
      <c r="H201" s="43">
        <f t="shared" si="21"/>
        <v>0</v>
      </c>
      <c r="I201" s="45" t="str">
        <f>IF($G201&lt;&gt;"","Received",IF($A201="","",Validation!$D$6-$D201))</f>
        <v>Received</v>
      </c>
      <c r="J201" s="49">
        <f t="shared" si="22"/>
        <v>0</v>
      </c>
      <c r="K201" s="49" t="str">
        <f t="shared" si="23"/>
        <v/>
      </c>
      <c r="L201" s="49">
        <f t="shared" si="24"/>
        <v>2015</v>
      </c>
      <c r="M201" s="49">
        <f t="shared" si="25"/>
        <v>2015</v>
      </c>
      <c r="N201" s="49">
        <f t="shared" si="26"/>
        <v>12</v>
      </c>
      <c r="O201">
        <f t="shared" si="27"/>
        <v>1</v>
      </c>
    </row>
    <row r="202" spans="1:15" ht="14.4" thickTop="1" thickBot="1" x14ac:dyDescent="0.3">
      <c r="A202" s="41">
        <f>IF('2015 data'!$A202 = "Sales", '2015 data'!B202, "")</f>
        <v>1201</v>
      </c>
      <c r="B202" s="41">
        <f>IF($A202="", "", VLOOKUP($A202, '2015 data'!B:G, 3, FALSE))</f>
        <v>1841</v>
      </c>
      <c r="C202" s="41" t="str">
        <f>IF($A202="", "", VLOOKUP($A202, '2015 data'!B:G, 4, FALSE))</f>
        <v>Neighborhood Athletic Supply</v>
      </c>
      <c r="D202" s="42">
        <f>IF('2015 Consolidated'!$A202="", "", VLOOKUP('2015 Consolidated'!$A202, '2015 data'!B:G, 5, FALSE))</f>
        <v>42340</v>
      </c>
      <c r="E202" s="43">
        <f>IF($A202="", "", VLOOKUP($A202, '2015 data'!B:G, 6, FALSE))</f>
        <v>11735.3</v>
      </c>
      <c r="F202" s="43">
        <f>IF($A202="", "", IFERROR(VLOOKUP($A202, '2015 data'!C:G, 5, FALSE), 0))</f>
        <v>0</v>
      </c>
      <c r="G202" s="44" t="str">
        <f>IFERROR(VLOOKUP($A202, '2015 data'!C:G, 4, FALSE), "")</f>
        <v/>
      </c>
      <c r="H202" s="43">
        <f t="shared" si="21"/>
        <v>11735.3</v>
      </c>
      <c r="I202" s="45">
        <f>IF($G202&lt;&gt;"","Received",IF($A202="","",Validation!$D$6-$D202))</f>
        <v>29</v>
      </c>
      <c r="J202" s="49">
        <f t="shared" si="22"/>
        <v>1</v>
      </c>
      <c r="K202" s="49" t="str">
        <f t="shared" si="23"/>
        <v>0-30 days</v>
      </c>
      <c r="L202" s="49">
        <f t="shared" si="24"/>
        <v>2015</v>
      </c>
      <c r="M202" s="49" t="str">
        <f t="shared" si="25"/>
        <v/>
      </c>
      <c r="N202" s="49" t="str">
        <f t="shared" si="26"/>
        <v/>
      </c>
      <c r="O202">
        <f t="shared" si="27"/>
        <v>1</v>
      </c>
    </row>
    <row r="203" spans="1:15" ht="14.4" thickTop="1" thickBot="1" x14ac:dyDescent="0.3">
      <c r="A203" s="41">
        <f>IF('2015 data'!$A203 = "Sales", '2015 data'!B203, "")</f>
        <v>1202</v>
      </c>
      <c r="B203" s="41">
        <f>IF($A203="", "", VLOOKUP($A203, '2015 data'!B:G, 3, FALSE))</f>
        <v>1838</v>
      </c>
      <c r="C203" s="41" t="str">
        <f>IF($A203="", "", VLOOKUP($A203, '2015 data'!B:G, 4, FALSE))</f>
        <v>Urban Runner</v>
      </c>
      <c r="D203" s="42">
        <f>IF('2015 Consolidated'!$A203="", "", VLOOKUP('2015 Consolidated'!$A203, '2015 data'!B:G, 5, FALSE))</f>
        <v>42342</v>
      </c>
      <c r="E203" s="43">
        <f>IF($A203="", "", VLOOKUP($A203, '2015 data'!B:G, 6, FALSE))</f>
        <v>14162.74</v>
      </c>
      <c r="F203" s="43">
        <f>IF($A203="", "", IFERROR(VLOOKUP($A203, '2015 data'!C:G, 5, FALSE), 0))</f>
        <v>0</v>
      </c>
      <c r="G203" s="44" t="str">
        <f>IFERROR(VLOOKUP($A203, '2015 data'!C:G, 4, FALSE), "")</f>
        <v/>
      </c>
      <c r="H203" s="43">
        <f t="shared" si="21"/>
        <v>14162.74</v>
      </c>
      <c r="I203" s="45">
        <f>IF($G203&lt;&gt;"","Received",IF($A203="","",Validation!$D$6-$D203))</f>
        <v>27</v>
      </c>
      <c r="J203" s="49">
        <f t="shared" si="22"/>
        <v>1</v>
      </c>
      <c r="K203" s="49" t="str">
        <f t="shared" si="23"/>
        <v>0-30 days</v>
      </c>
      <c r="L203" s="49">
        <f t="shared" si="24"/>
        <v>2015</v>
      </c>
      <c r="M203" s="49" t="str">
        <f t="shared" si="25"/>
        <v/>
      </c>
      <c r="N203" s="49" t="str">
        <f t="shared" si="26"/>
        <v/>
      </c>
      <c r="O203">
        <f t="shared" si="27"/>
        <v>1</v>
      </c>
    </row>
    <row r="204" spans="1:15" ht="14.4" thickTop="1" thickBot="1" x14ac:dyDescent="0.3">
      <c r="A204" s="41">
        <f>IF('2015 data'!$A204 = "Sales", '2015 data'!B204, "")</f>
        <v>1203</v>
      </c>
      <c r="B204" s="41">
        <f>IF($A204="", "", VLOOKUP($A204, '2015 data'!B:G, 3, FALSE))</f>
        <v>1842</v>
      </c>
      <c r="C204" s="41" t="str">
        <f>IF($A204="", "", VLOOKUP($A204, '2015 data'!B:G, 4, FALSE))</f>
        <v>Northern Lites</v>
      </c>
      <c r="D204" s="42">
        <f>IF('2015 Consolidated'!$A204="", "", VLOOKUP('2015 Consolidated'!$A204, '2015 data'!B:G, 5, FALSE))</f>
        <v>42342</v>
      </c>
      <c r="E204" s="43">
        <f>IF($A204="", "", VLOOKUP($A204, '2015 data'!B:G, 6, FALSE))</f>
        <v>17000.53</v>
      </c>
      <c r="F204" s="43">
        <f>IF($A204="", "", IFERROR(VLOOKUP($A204, '2015 data'!C:G, 5, FALSE), 0))</f>
        <v>0</v>
      </c>
      <c r="G204" s="44" t="str">
        <f>IFERROR(VLOOKUP($A204, '2015 data'!C:G, 4, FALSE), "")</f>
        <v/>
      </c>
      <c r="H204" s="43">
        <f t="shared" si="21"/>
        <v>17000.53</v>
      </c>
      <c r="I204" s="45">
        <f>IF($G204&lt;&gt;"","Received",IF($A204="","",Validation!$D$6-$D204))</f>
        <v>27</v>
      </c>
      <c r="J204" s="49">
        <f t="shared" si="22"/>
        <v>1</v>
      </c>
      <c r="K204" s="49" t="str">
        <f t="shared" si="23"/>
        <v>0-30 days</v>
      </c>
      <c r="L204" s="49">
        <f t="shared" si="24"/>
        <v>2015</v>
      </c>
      <c r="M204" s="49" t="str">
        <f t="shared" si="25"/>
        <v/>
      </c>
      <c r="N204" s="49" t="str">
        <f t="shared" si="26"/>
        <v/>
      </c>
      <c r="O204">
        <f t="shared" si="27"/>
        <v>1</v>
      </c>
    </row>
    <row r="205" spans="1:15" ht="14.4" thickTop="1" thickBot="1" x14ac:dyDescent="0.3">
      <c r="A205" s="41">
        <f>IF('2015 data'!$A205 = "Sales", '2015 data'!B205, "")</f>
        <v>1204</v>
      </c>
      <c r="B205" s="41">
        <f>IF($A205="", "", VLOOKUP($A205, '2015 data'!B:G, 3, FALSE))</f>
        <v>1168</v>
      </c>
      <c r="C205" s="41" t="str">
        <f>IF($A205="", "", VLOOKUP($A205, '2015 data'!B:G, 4, FALSE))</f>
        <v>Bigmart</v>
      </c>
      <c r="D205" s="42">
        <f>IF('2015 Consolidated'!$A205="", "", VLOOKUP('2015 Consolidated'!$A205, '2015 data'!B:G, 5, FALSE))</f>
        <v>42342</v>
      </c>
      <c r="E205" s="43">
        <f>IF($A205="", "", VLOOKUP($A205, '2015 data'!B:G, 6, FALSE))</f>
        <v>13464.67</v>
      </c>
      <c r="F205" s="43">
        <f>IF($A205="", "", IFERROR(VLOOKUP($A205, '2015 data'!C:G, 5, FALSE), 0))</f>
        <v>0</v>
      </c>
      <c r="G205" s="44" t="str">
        <f>IFERROR(VLOOKUP($A205, '2015 data'!C:G, 4, FALSE), "")</f>
        <v/>
      </c>
      <c r="H205" s="43">
        <f t="shared" si="21"/>
        <v>13464.67</v>
      </c>
      <c r="I205" s="45">
        <f>IF($G205&lt;&gt;"","Received",IF($A205="","",Validation!$D$6-$D205))</f>
        <v>27</v>
      </c>
      <c r="J205" s="49">
        <f t="shared" si="22"/>
        <v>1</v>
      </c>
      <c r="K205" s="49" t="str">
        <f t="shared" si="23"/>
        <v>0-30 days</v>
      </c>
      <c r="L205" s="49">
        <f t="shared" si="24"/>
        <v>2015</v>
      </c>
      <c r="M205" s="49" t="str">
        <f t="shared" si="25"/>
        <v/>
      </c>
      <c r="N205" s="49" t="str">
        <f t="shared" si="26"/>
        <v/>
      </c>
      <c r="O205">
        <f t="shared" si="27"/>
        <v>1</v>
      </c>
    </row>
    <row r="206" spans="1:15" ht="14.4" thickTop="1" thickBot="1" x14ac:dyDescent="0.3">
      <c r="A206" s="41">
        <f>IF('2015 data'!$A206 = "Sales", '2015 data'!B206, "")</f>
        <v>1205</v>
      </c>
      <c r="B206" s="41">
        <f>IF($A206="", "", VLOOKUP($A206, '2015 data'!B:G, 3, FALSE))</f>
        <v>1839</v>
      </c>
      <c r="C206" s="41" t="str">
        <f>IF($A206="", "", VLOOKUP($A206, '2015 data'!B:G, 4, FALSE))</f>
        <v>Southern Runners</v>
      </c>
      <c r="D206" s="42">
        <f>IF('2015 Consolidated'!$A206="", "", VLOOKUP('2015 Consolidated'!$A206, '2015 data'!B:G, 5, FALSE))</f>
        <v>42349</v>
      </c>
      <c r="E206" s="43">
        <f>IF($A206="", "", VLOOKUP($A206, '2015 data'!B:G, 6, FALSE))</f>
        <v>14306.15</v>
      </c>
      <c r="F206" s="43">
        <f>IF($A206="", "", IFERROR(VLOOKUP($A206, '2015 data'!C:G, 5, FALSE), 0))</f>
        <v>0</v>
      </c>
      <c r="G206" s="44" t="str">
        <f>IFERROR(VLOOKUP($A206, '2015 data'!C:G, 4, FALSE), "")</f>
        <v/>
      </c>
      <c r="H206" s="43">
        <f t="shared" si="21"/>
        <v>14306.15</v>
      </c>
      <c r="I206" s="45">
        <f>IF($G206&lt;&gt;"","Received",IF($A206="","",Validation!$D$6-$D206))</f>
        <v>20</v>
      </c>
      <c r="J206" s="49">
        <f t="shared" si="22"/>
        <v>1</v>
      </c>
      <c r="K206" s="49" t="str">
        <f t="shared" si="23"/>
        <v>0-30 days</v>
      </c>
      <c r="L206" s="49">
        <f t="shared" si="24"/>
        <v>2015</v>
      </c>
      <c r="M206" s="49" t="str">
        <f t="shared" si="25"/>
        <v/>
      </c>
      <c r="N206" s="49" t="str">
        <f t="shared" si="26"/>
        <v/>
      </c>
      <c r="O206">
        <f t="shared" si="27"/>
        <v>1</v>
      </c>
    </row>
    <row r="207" spans="1:15" ht="14.4" thickTop="1" thickBot="1" x14ac:dyDescent="0.3">
      <c r="A207" s="41">
        <f>IF('2015 data'!$A207 = "Sales", '2015 data'!B207, "")</f>
        <v>1206</v>
      </c>
      <c r="B207" s="41">
        <f>IF($A207="", "", VLOOKUP($A207, '2015 data'!B:G, 3, FALSE))</f>
        <v>1836</v>
      </c>
      <c r="C207" s="41" t="str">
        <f>IF($A207="", "", VLOOKUP($A207, '2015 data'!B:G, 4, FALSE))</f>
        <v>Runner's Market</v>
      </c>
      <c r="D207" s="42">
        <f>IF('2015 Consolidated'!$A207="", "", VLOOKUP('2015 Consolidated'!$A207, '2015 data'!B:G, 5, FALSE))</f>
        <v>42352</v>
      </c>
      <c r="E207" s="43">
        <f>IF($A207="", "", VLOOKUP($A207, '2015 data'!B:G, 6, FALSE))</f>
        <v>13464.67</v>
      </c>
      <c r="F207" s="43">
        <f>IF($A207="", "", IFERROR(VLOOKUP($A207, '2015 data'!C:G, 5, FALSE), 0))</f>
        <v>0</v>
      </c>
      <c r="G207" s="44" t="str">
        <f>IFERROR(VLOOKUP($A207, '2015 data'!C:G, 4, FALSE), "")</f>
        <v/>
      </c>
      <c r="H207" s="43">
        <f t="shared" si="21"/>
        <v>13464.67</v>
      </c>
      <c r="I207" s="45">
        <f>IF($G207&lt;&gt;"","Received",IF($A207="","",Validation!$D$6-$D207))</f>
        <v>17</v>
      </c>
      <c r="J207" s="49">
        <f t="shared" si="22"/>
        <v>1</v>
      </c>
      <c r="K207" s="49" t="str">
        <f t="shared" si="23"/>
        <v>0-30 days</v>
      </c>
      <c r="L207" s="49">
        <f t="shared" si="24"/>
        <v>2015</v>
      </c>
      <c r="M207" s="49" t="str">
        <f t="shared" si="25"/>
        <v/>
      </c>
      <c r="N207" s="49" t="str">
        <f t="shared" si="26"/>
        <v/>
      </c>
      <c r="O207">
        <f t="shared" si="27"/>
        <v>1</v>
      </c>
    </row>
    <row r="208" spans="1:15" ht="14.4" thickTop="1" thickBot="1" x14ac:dyDescent="0.3">
      <c r="A208" s="41">
        <f>IF('2015 data'!$A208 = "Sales", '2015 data'!B208, "")</f>
        <v>1207</v>
      </c>
      <c r="B208" s="41">
        <f>IF($A208="", "", VLOOKUP($A208, '2015 data'!B:G, 3, FALSE))</f>
        <v>1840</v>
      </c>
      <c r="C208" s="41" t="str">
        <f>IF($A208="", "", VLOOKUP($A208, '2015 data'!B:G, 4, FALSE))</f>
        <v>Super Runners Mark</v>
      </c>
      <c r="D208" s="42">
        <f>IF('2015 Consolidated'!$A208="", "", VLOOKUP('2015 Consolidated'!$A208, '2015 data'!B:G, 5, FALSE))</f>
        <v>42352</v>
      </c>
      <c r="E208" s="43">
        <f>IF($A208="", "", VLOOKUP($A208, '2015 data'!B:G, 6, FALSE))</f>
        <v>17778.84</v>
      </c>
      <c r="F208" s="43">
        <f>IF($A208="", "", IFERROR(VLOOKUP($A208, '2015 data'!C:G, 5, FALSE), 0))</f>
        <v>0</v>
      </c>
      <c r="G208" s="44" t="str">
        <f>IFERROR(VLOOKUP($A208, '2015 data'!C:G, 4, FALSE), "")</f>
        <v/>
      </c>
      <c r="H208" s="43">
        <f t="shared" si="21"/>
        <v>17778.84</v>
      </c>
      <c r="I208" s="45">
        <f>IF($G208&lt;&gt;"","Received",IF($A208="","",Validation!$D$6-$D208))</f>
        <v>17</v>
      </c>
      <c r="J208" s="49">
        <f t="shared" si="22"/>
        <v>1</v>
      </c>
      <c r="K208" s="49" t="str">
        <f t="shared" si="23"/>
        <v>0-30 days</v>
      </c>
      <c r="L208" s="49">
        <f t="shared" si="24"/>
        <v>2015</v>
      </c>
      <c r="M208" s="49" t="str">
        <f t="shared" si="25"/>
        <v/>
      </c>
      <c r="N208" s="49" t="str">
        <f t="shared" si="26"/>
        <v/>
      </c>
      <c r="O208">
        <f t="shared" si="27"/>
        <v>1</v>
      </c>
    </row>
    <row r="209" spans="1:15" ht="14.4" thickTop="1" thickBot="1" x14ac:dyDescent="0.3">
      <c r="A209" s="41">
        <f>IF('2015 data'!$A209 = "Sales", '2015 data'!B209, "")</f>
        <v>1208</v>
      </c>
      <c r="B209" s="41">
        <f>IF($A209="", "", VLOOKUP($A209, '2015 data'!B:G, 3, FALSE))</f>
        <v>1838</v>
      </c>
      <c r="C209" s="41" t="str">
        <f>IF($A209="", "", VLOOKUP($A209, '2015 data'!B:G, 4, FALSE))</f>
        <v>Urban Runner</v>
      </c>
      <c r="D209" s="42">
        <f>IF('2015 Consolidated'!$A209="", "", VLOOKUP('2015 Consolidated'!$A209, '2015 data'!B:G, 5, FALSE))</f>
        <v>42355</v>
      </c>
      <c r="E209" s="43">
        <f>IF($A209="", "", VLOOKUP($A209, '2015 data'!B:G, 6, FALSE))</f>
        <v>6264.99</v>
      </c>
      <c r="F209" s="43">
        <f>IF($A209="", "", IFERROR(VLOOKUP($A209, '2015 data'!C:G, 5, FALSE), 0))</f>
        <v>0</v>
      </c>
      <c r="G209" s="44" t="str">
        <f>IFERROR(VLOOKUP($A209, '2015 data'!C:G, 4, FALSE), "")</f>
        <v/>
      </c>
      <c r="H209" s="43">
        <f t="shared" si="21"/>
        <v>6264.99</v>
      </c>
      <c r="I209" s="45">
        <f>IF($G209&lt;&gt;"","Received",IF($A209="","",Validation!$D$6-$D209))</f>
        <v>14</v>
      </c>
      <c r="J209" s="49">
        <f t="shared" si="22"/>
        <v>1</v>
      </c>
      <c r="K209" s="49" t="str">
        <f t="shared" si="23"/>
        <v>0-30 days</v>
      </c>
      <c r="L209" s="49">
        <f t="shared" si="24"/>
        <v>2015</v>
      </c>
      <c r="M209" s="49" t="str">
        <f t="shared" si="25"/>
        <v/>
      </c>
      <c r="N209" s="49" t="str">
        <f t="shared" si="26"/>
        <v/>
      </c>
      <c r="O209">
        <f t="shared" si="27"/>
        <v>1</v>
      </c>
    </row>
    <row r="210" spans="1:15" ht="14.4" thickTop="1" thickBot="1" x14ac:dyDescent="0.3">
      <c r="A210" s="41">
        <f>IF('2015 data'!$A210 = "Sales", '2015 data'!B210, "")</f>
        <v>1209</v>
      </c>
      <c r="B210" s="41">
        <f>IF($A210="", "", VLOOKUP($A210, '2015 data'!B:G, 3, FALSE))</f>
        <v>1837</v>
      </c>
      <c r="C210" s="41" t="str">
        <f>IF($A210="", "", VLOOKUP($A210, '2015 data'!B:G, 4, FALSE))</f>
        <v>Cool Threads</v>
      </c>
      <c r="D210" s="42">
        <f>IF('2015 Consolidated'!$A210="", "", VLOOKUP('2015 Consolidated'!$A210, '2015 data'!B:G, 5, FALSE))</f>
        <v>42355</v>
      </c>
      <c r="E210" s="43">
        <f>IF($A210="", "", VLOOKUP($A210, '2015 data'!B:G, 6, FALSE))</f>
        <v>12786.27</v>
      </c>
      <c r="F210" s="43">
        <f>IF($A210="", "", IFERROR(VLOOKUP($A210, '2015 data'!C:G, 5, FALSE), 0))</f>
        <v>0</v>
      </c>
      <c r="G210" s="44" t="str">
        <f>IFERROR(VLOOKUP($A210, '2015 data'!C:G, 4, FALSE), "")</f>
        <v/>
      </c>
      <c r="H210" s="43">
        <f t="shared" si="21"/>
        <v>12786.27</v>
      </c>
      <c r="I210" s="45">
        <f>IF($G210&lt;&gt;"","Received",IF($A210="","",Validation!$D$6-$D210))</f>
        <v>14</v>
      </c>
      <c r="J210" s="49">
        <f t="shared" si="22"/>
        <v>1</v>
      </c>
      <c r="K210" s="49" t="str">
        <f t="shared" si="23"/>
        <v>0-30 days</v>
      </c>
      <c r="L210" s="49">
        <f t="shared" si="24"/>
        <v>2015</v>
      </c>
      <c r="M210" s="49" t="str">
        <f t="shared" si="25"/>
        <v/>
      </c>
      <c r="N210" s="49" t="str">
        <f t="shared" si="26"/>
        <v/>
      </c>
      <c r="O210">
        <f t="shared" si="27"/>
        <v>1</v>
      </c>
    </row>
    <row r="211" spans="1:15" ht="14.4" thickTop="1" thickBot="1" x14ac:dyDescent="0.3">
      <c r="A211" s="41">
        <f>IF('2015 data'!$A211 = "Sales", '2015 data'!B211, "")</f>
        <v>1210</v>
      </c>
      <c r="B211" s="41">
        <f>IF($A211="", "", VLOOKUP($A211, '2015 data'!B:G, 3, FALSE))</f>
        <v>1814</v>
      </c>
      <c r="C211" s="41" t="str">
        <f>IF($A211="", "", VLOOKUP($A211, '2015 data'!B:G, 4, FALSE))</f>
        <v>ValueChoice</v>
      </c>
      <c r="D211" s="42">
        <f>IF('2015 Consolidated'!$A211="", "", VLOOKUP('2015 Consolidated'!$A211, '2015 data'!B:G, 5, FALSE))</f>
        <v>42356</v>
      </c>
      <c r="E211" s="43">
        <f>IF($A211="", "", VLOOKUP($A211, '2015 data'!B:G, 6, FALSE))</f>
        <v>9542.4</v>
      </c>
      <c r="F211" s="43">
        <f>IF($A211="", "", IFERROR(VLOOKUP($A211, '2015 data'!C:G, 5, FALSE), 0))</f>
        <v>0</v>
      </c>
      <c r="G211" s="44" t="str">
        <f>IFERROR(VLOOKUP($A211, '2015 data'!C:G, 4, FALSE), "")</f>
        <v/>
      </c>
      <c r="H211" s="43">
        <f t="shared" si="21"/>
        <v>9542.4</v>
      </c>
      <c r="I211" s="45">
        <f>IF($G211&lt;&gt;"","Received",IF($A211="","",Validation!$D$6-$D211))</f>
        <v>13</v>
      </c>
      <c r="J211" s="49">
        <f t="shared" si="22"/>
        <v>1</v>
      </c>
      <c r="K211" s="49" t="str">
        <f t="shared" si="23"/>
        <v>0-30 days</v>
      </c>
      <c r="L211" s="49">
        <f t="shared" si="24"/>
        <v>2015</v>
      </c>
      <c r="M211" s="49" t="str">
        <f t="shared" si="25"/>
        <v/>
      </c>
      <c r="N211" s="49" t="str">
        <f t="shared" si="26"/>
        <v/>
      </c>
      <c r="O211">
        <f t="shared" si="27"/>
        <v>1</v>
      </c>
    </row>
    <row r="212" spans="1:15" ht="14.4" thickTop="1" thickBot="1" x14ac:dyDescent="0.3">
      <c r="A212" s="41">
        <f>IF('2015 data'!$A212 = "Sales", '2015 data'!B212, "")</f>
        <v>1211</v>
      </c>
      <c r="B212" s="41">
        <f>IF($A212="", "", VLOOKUP($A212, '2015 data'!B:G, 3, FALSE))</f>
        <v>1841</v>
      </c>
      <c r="C212" s="41" t="str">
        <f>IF($A212="", "", VLOOKUP($A212, '2015 data'!B:G, 4, FALSE))</f>
        <v>Neighborhood Athletic Supply</v>
      </c>
      <c r="D212" s="42">
        <f>IF('2015 Consolidated'!$A212="", "", VLOOKUP('2015 Consolidated'!$A212, '2015 data'!B:G, 5, FALSE))</f>
        <v>42356</v>
      </c>
      <c r="E212" s="43">
        <f>IF($A212="", "", VLOOKUP($A212, '2015 data'!B:G, 6, FALSE))</f>
        <v>11561.4</v>
      </c>
      <c r="F212" s="43">
        <f>IF($A212="", "", IFERROR(VLOOKUP($A212, '2015 data'!C:G, 5, FALSE), 0))</f>
        <v>0</v>
      </c>
      <c r="G212" s="44" t="str">
        <f>IFERROR(VLOOKUP($A212, '2015 data'!C:G, 4, FALSE), "")</f>
        <v/>
      </c>
      <c r="H212" s="43">
        <f t="shared" si="21"/>
        <v>11561.4</v>
      </c>
      <c r="I212" s="45">
        <f>IF($G212&lt;&gt;"","Received",IF($A212="","",Validation!$D$6-$D212))</f>
        <v>13</v>
      </c>
      <c r="J212" s="49">
        <f t="shared" si="22"/>
        <v>1</v>
      </c>
      <c r="K212" s="49" t="str">
        <f t="shared" si="23"/>
        <v>0-30 days</v>
      </c>
      <c r="L212" s="49">
        <f t="shared" si="24"/>
        <v>2015</v>
      </c>
      <c r="M212" s="49" t="str">
        <f t="shared" si="25"/>
        <v/>
      </c>
      <c r="N212" s="49" t="str">
        <f t="shared" si="26"/>
        <v/>
      </c>
      <c r="O212">
        <f t="shared" si="27"/>
        <v>1</v>
      </c>
    </row>
    <row r="213" spans="1:15" ht="14.4" thickTop="1" thickBot="1" x14ac:dyDescent="0.3">
      <c r="A213" s="41">
        <f>IF('2015 data'!$A213 = "Sales", '2015 data'!B213, "")</f>
        <v>1212</v>
      </c>
      <c r="B213" s="41">
        <f>IF($A213="", "", VLOOKUP($A213, '2015 data'!B:G, 3, FALSE))</f>
        <v>1861</v>
      </c>
      <c r="C213" s="41" t="str">
        <f>IF($A213="", "", VLOOKUP($A213, '2015 data'!B:G, 4, FALSE))</f>
        <v>Family Fit</v>
      </c>
      <c r="D213" s="42">
        <f>IF('2015 Consolidated'!$A213="", "", VLOOKUP('2015 Consolidated'!$A213, '2015 data'!B:G, 5, FALSE))</f>
        <v>42359</v>
      </c>
      <c r="E213" s="43">
        <f>IF($A213="", "", VLOOKUP($A213, '2015 data'!B:G, 6, FALSE))</f>
        <v>9615.9599999999991</v>
      </c>
      <c r="F213" s="43">
        <f>IF($A213="", "", IFERROR(VLOOKUP($A213, '2015 data'!C:G, 5, FALSE), 0))</f>
        <v>0</v>
      </c>
      <c r="G213" s="44" t="str">
        <f>IFERROR(VLOOKUP($A213, '2015 data'!C:G, 4, FALSE), "")</f>
        <v/>
      </c>
      <c r="H213" s="43">
        <f t="shared" si="21"/>
        <v>9615.9599999999991</v>
      </c>
      <c r="I213" s="45">
        <f>IF($G213&lt;&gt;"","Received",IF($A213="","",Validation!$D$6-$D213))</f>
        <v>10</v>
      </c>
      <c r="J213" s="49">
        <f t="shared" si="22"/>
        <v>1</v>
      </c>
      <c r="K213" s="49" t="str">
        <f t="shared" si="23"/>
        <v>0-30 days</v>
      </c>
      <c r="L213" s="49">
        <f t="shared" si="24"/>
        <v>2015</v>
      </c>
      <c r="M213" s="49" t="str">
        <f t="shared" si="25"/>
        <v/>
      </c>
      <c r="N213" s="49" t="str">
        <f t="shared" si="26"/>
        <v/>
      </c>
      <c r="O213">
        <f t="shared" si="27"/>
        <v>1</v>
      </c>
    </row>
    <row r="214" spans="1:15" ht="14.4" thickTop="1" thickBot="1" x14ac:dyDescent="0.3">
      <c r="A214" s="41">
        <f>IF('2015 data'!$A214 = "Sales", '2015 data'!B214, "")</f>
        <v>1213</v>
      </c>
      <c r="B214" s="41">
        <f>IF($A214="", "", VLOOKUP($A214, '2015 data'!B:G, 3, FALSE))</f>
        <v>1863</v>
      </c>
      <c r="C214" s="41" t="str">
        <f>IF($A214="", "", VLOOKUP($A214, '2015 data'!B:G, 4, FALSE))</f>
        <v>Fit N Fun</v>
      </c>
      <c r="D214" s="42">
        <f>IF('2015 Consolidated'!$A214="", "", VLOOKUP('2015 Consolidated'!$A214, '2015 data'!B:G, 5, FALSE))</f>
        <v>42359</v>
      </c>
      <c r="E214" s="43">
        <f>IF($A214="", "", VLOOKUP($A214, '2015 data'!B:G, 6, FALSE))</f>
        <v>12786.27</v>
      </c>
      <c r="F214" s="43">
        <f>IF($A214="", "", IFERROR(VLOOKUP($A214, '2015 data'!C:G, 5, FALSE), 0))</f>
        <v>0</v>
      </c>
      <c r="G214" s="44" t="str">
        <f>IFERROR(VLOOKUP($A214, '2015 data'!C:G, 4, FALSE), "")</f>
        <v/>
      </c>
      <c r="H214" s="43">
        <f t="shared" si="21"/>
        <v>12786.27</v>
      </c>
      <c r="I214" s="45">
        <f>IF($G214&lt;&gt;"","Received",IF($A214="","",Validation!$D$6-$D214))</f>
        <v>10</v>
      </c>
      <c r="J214" s="49">
        <f t="shared" si="22"/>
        <v>1</v>
      </c>
      <c r="K214" s="49" t="str">
        <f t="shared" si="23"/>
        <v>0-30 days</v>
      </c>
      <c r="L214" s="49">
        <f t="shared" si="24"/>
        <v>2015</v>
      </c>
      <c r="M214" s="49" t="str">
        <f t="shared" si="25"/>
        <v/>
      </c>
      <c r="N214" s="49" t="str">
        <f t="shared" si="26"/>
        <v/>
      </c>
      <c r="O214">
        <f t="shared" si="27"/>
        <v>1</v>
      </c>
    </row>
    <row r="215" spans="1:15" ht="14.4" thickTop="1" thickBot="1" x14ac:dyDescent="0.3">
      <c r="A215" s="41">
        <f>IF('2015 data'!$A215 = "Sales", '2015 data'!B215, "")</f>
        <v>1214</v>
      </c>
      <c r="B215" s="41">
        <f>IF($A215="", "", VLOOKUP($A215, '2015 data'!B:G, 3, FALSE))</f>
        <v>1842</v>
      </c>
      <c r="C215" s="41" t="str">
        <f>IF($A215="", "", VLOOKUP($A215, '2015 data'!B:G, 4, FALSE))</f>
        <v>Northern Lites</v>
      </c>
      <c r="D215" s="42">
        <f>IF('2015 Consolidated'!$A215="", "", VLOOKUP('2015 Consolidated'!$A215, '2015 data'!B:G, 5, FALSE))</f>
        <v>42359</v>
      </c>
      <c r="E215" s="43">
        <f>IF($A215="", "", VLOOKUP($A215, '2015 data'!B:G, 6, FALSE))</f>
        <v>17328.8</v>
      </c>
      <c r="F215" s="43">
        <f>IF($A215="", "", IFERROR(VLOOKUP($A215, '2015 data'!C:G, 5, FALSE), 0))</f>
        <v>-17328.8</v>
      </c>
      <c r="G215" s="44">
        <f>IFERROR(VLOOKUP($A215, '2015 data'!C:G, 4, FALSE), "")</f>
        <v>42366</v>
      </c>
      <c r="H215" s="43">
        <f t="shared" si="21"/>
        <v>0</v>
      </c>
      <c r="I215" s="45" t="str">
        <f>IF($G215&lt;&gt;"","Received",IF($A215="","",Validation!$D$6-$D215))</f>
        <v>Received</v>
      </c>
      <c r="J215" s="49">
        <f t="shared" si="22"/>
        <v>0</v>
      </c>
      <c r="K215" s="49" t="str">
        <f t="shared" si="23"/>
        <v/>
      </c>
      <c r="L215" s="49">
        <f t="shared" si="24"/>
        <v>2015</v>
      </c>
      <c r="M215" s="49">
        <f t="shared" si="25"/>
        <v>2015</v>
      </c>
      <c r="N215" s="49">
        <f t="shared" si="26"/>
        <v>12</v>
      </c>
      <c r="O215">
        <f t="shared" si="27"/>
        <v>1</v>
      </c>
    </row>
    <row r="216" spans="1:15" ht="14.4" thickTop="1" thickBot="1" x14ac:dyDescent="0.3">
      <c r="A216" s="41">
        <f>IF('2015 data'!$A216 = "Sales", '2015 data'!B216, "")</f>
        <v>1215</v>
      </c>
      <c r="B216" s="41">
        <f>IF($A216="", "", VLOOKUP($A216, '2015 data'!B:G, 3, FALSE))</f>
        <v>1838</v>
      </c>
      <c r="C216" s="41" t="str">
        <f>IF($A216="", "", VLOOKUP($A216, '2015 data'!B:G, 4, FALSE))</f>
        <v>Urban Runner</v>
      </c>
      <c r="D216" s="42">
        <f>IF('2015 Consolidated'!$A216="", "", VLOOKUP('2015 Consolidated'!$A216, '2015 data'!B:G, 5, FALSE))</f>
        <v>42359</v>
      </c>
      <c r="E216" s="43">
        <f>IF($A216="", "", VLOOKUP($A216, '2015 data'!B:G, 6, FALSE))</f>
        <v>12786.27</v>
      </c>
      <c r="F216" s="43">
        <f>IF($A216="", "", IFERROR(VLOOKUP($A216, '2015 data'!C:G, 5, FALSE), 0))</f>
        <v>0</v>
      </c>
      <c r="G216" s="44" t="str">
        <f>IFERROR(VLOOKUP($A216, '2015 data'!C:G, 4, FALSE), "")</f>
        <v/>
      </c>
      <c r="H216" s="43">
        <f t="shared" si="21"/>
        <v>12786.27</v>
      </c>
      <c r="I216" s="45">
        <f>IF($G216&lt;&gt;"","Received",IF($A216="","",Validation!$D$6-$D216))</f>
        <v>10</v>
      </c>
      <c r="J216" s="49">
        <f t="shared" si="22"/>
        <v>1</v>
      </c>
      <c r="K216" s="49" t="str">
        <f t="shared" si="23"/>
        <v>0-30 days</v>
      </c>
      <c r="L216" s="49">
        <f t="shared" si="24"/>
        <v>2015</v>
      </c>
      <c r="M216" s="49" t="str">
        <f t="shared" si="25"/>
        <v/>
      </c>
      <c r="N216" s="49" t="str">
        <f t="shared" si="26"/>
        <v/>
      </c>
      <c r="O216">
        <f t="shared" si="27"/>
        <v>1</v>
      </c>
    </row>
    <row r="217" spans="1:15" ht="14.4" thickTop="1" thickBot="1" x14ac:dyDescent="0.3">
      <c r="A217" s="41">
        <f>IF('2015 data'!$A217 = "Sales", '2015 data'!B217, "")</f>
        <v>1216</v>
      </c>
      <c r="B217" s="41">
        <f>IF($A217="", "", VLOOKUP($A217, '2015 data'!B:G, 3, FALSE))</f>
        <v>1843</v>
      </c>
      <c r="C217" s="41" t="str">
        <f>IF($A217="", "", VLOOKUP($A217, '2015 data'!B:G, 4, FALSE))</f>
        <v>Southeast Regional</v>
      </c>
      <c r="D217" s="42">
        <f>IF('2015 Consolidated'!$A217="", "", VLOOKUP('2015 Consolidated'!$A217, '2015 data'!B:G, 5, FALSE))</f>
        <v>42360</v>
      </c>
      <c r="E217" s="43">
        <f>IF($A217="", "", VLOOKUP($A217, '2015 data'!B:G, 6, FALSE))</f>
        <v>11039.7</v>
      </c>
      <c r="F217" s="43">
        <f>IF($A217="", "", IFERROR(VLOOKUP($A217, '2015 data'!C:G, 5, FALSE), 0))</f>
        <v>0</v>
      </c>
      <c r="G217" s="44" t="str">
        <f>IFERROR(VLOOKUP($A217, '2015 data'!C:G, 4, FALSE), "")</f>
        <v/>
      </c>
      <c r="H217" s="43">
        <f t="shared" si="21"/>
        <v>11039.7</v>
      </c>
      <c r="I217" s="45">
        <f>IF($G217&lt;&gt;"","Received",IF($A217="","",Validation!$D$6-$D217))</f>
        <v>9</v>
      </c>
      <c r="J217" s="49">
        <f t="shared" si="22"/>
        <v>1</v>
      </c>
      <c r="K217" s="49" t="str">
        <f t="shared" si="23"/>
        <v>0-30 days</v>
      </c>
      <c r="L217" s="49">
        <f t="shared" si="24"/>
        <v>2015</v>
      </c>
      <c r="M217" s="49" t="str">
        <f t="shared" si="25"/>
        <v/>
      </c>
      <c r="N217" s="49" t="str">
        <f t="shared" si="26"/>
        <v/>
      </c>
      <c r="O217">
        <f t="shared" si="27"/>
        <v>1</v>
      </c>
    </row>
    <row r="218" spans="1:15" ht="14.4" thickTop="1" thickBot="1" x14ac:dyDescent="0.3">
      <c r="A218" s="41">
        <f>IF('2015 data'!$A218 = "Sales", '2015 data'!B218, "")</f>
        <v>1217</v>
      </c>
      <c r="B218" s="41">
        <f>IF($A218="", "", VLOOKUP($A218, '2015 data'!B:G, 3, FALSE))</f>
        <v>1838</v>
      </c>
      <c r="C218" s="41" t="str">
        <f>IF($A218="", "", VLOOKUP($A218, '2015 data'!B:G, 4, FALSE))</f>
        <v>Urban Runner</v>
      </c>
      <c r="D218" s="42">
        <f>IF('2015 Consolidated'!$A218="", "", VLOOKUP('2015 Consolidated'!$A218, '2015 data'!B:G, 5, FALSE))</f>
        <v>42361</v>
      </c>
      <c r="E218" s="43">
        <f>IF($A218="", "", VLOOKUP($A218, '2015 data'!B:G, 6, FALSE))</f>
        <v>830.84</v>
      </c>
      <c r="F218" s="43">
        <f>IF($A218="", "", IFERROR(VLOOKUP($A218, '2015 data'!C:G, 5, FALSE), 0))</f>
        <v>0</v>
      </c>
      <c r="G218" s="44" t="str">
        <f>IFERROR(VLOOKUP($A218, '2015 data'!C:G, 4, FALSE), "")</f>
        <v/>
      </c>
      <c r="H218" s="43">
        <f t="shared" si="21"/>
        <v>830.84</v>
      </c>
      <c r="I218" s="45">
        <f>IF($G218&lt;&gt;"","Received",IF($A218="","",Validation!$D$6-$D218))</f>
        <v>8</v>
      </c>
      <c r="J218" s="49">
        <f t="shared" si="22"/>
        <v>1</v>
      </c>
      <c r="K218" s="49" t="str">
        <f t="shared" si="23"/>
        <v>0-30 days</v>
      </c>
      <c r="L218" s="49">
        <f t="shared" si="24"/>
        <v>2015</v>
      </c>
      <c r="M218" s="49" t="str">
        <f t="shared" si="25"/>
        <v/>
      </c>
      <c r="N218" s="49" t="str">
        <f t="shared" si="26"/>
        <v/>
      </c>
      <c r="O218">
        <f t="shared" si="27"/>
        <v>1</v>
      </c>
    </row>
    <row r="219" spans="1:15" ht="14.4" thickTop="1" thickBot="1" x14ac:dyDescent="0.3">
      <c r="A219" s="41">
        <f>IF('2015 data'!$A219 = "Sales", '2015 data'!B219, "")</f>
        <v>1218</v>
      </c>
      <c r="B219" s="41">
        <f>IF($A219="", "", VLOOKUP($A219, '2015 data'!B:G, 3, FALSE))</f>
        <v>1836</v>
      </c>
      <c r="C219" s="41" t="str">
        <f>IF($A219="", "", VLOOKUP($A219, '2015 data'!B:G, 4, FALSE))</f>
        <v>Runner's Market</v>
      </c>
      <c r="D219" s="42">
        <f>IF('2015 Consolidated'!$A219="", "", VLOOKUP('2015 Consolidated'!$A219, '2015 data'!B:G, 5, FALSE))</f>
        <v>42361</v>
      </c>
      <c r="E219" s="43">
        <f>IF($A219="", "", VLOOKUP($A219, '2015 data'!B:G, 6, FALSE))</f>
        <v>23293.06</v>
      </c>
      <c r="F219" s="43">
        <f>IF($A219="", "", IFERROR(VLOOKUP($A219, '2015 data'!C:G, 5, FALSE), 0))</f>
        <v>0</v>
      </c>
      <c r="G219" s="44" t="str">
        <f>IFERROR(VLOOKUP($A219, '2015 data'!C:G, 4, FALSE), "")</f>
        <v/>
      </c>
      <c r="H219" s="43">
        <f t="shared" si="21"/>
        <v>23293.06</v>
      </c>
      <c r="I219" s="45">
        <f>IF($G219&lt;&gt;"","Received",IF($A219="","",Validation!$D$6-$D219))</f>
        <v>8</v>
      </c>
      <c r="J219" s="49">
        <f t="shared" si="22"/>
        <v>1</v>
      </c>
      <c r="K219" s="49" t="str">
        <f t="shared" si="23"/>
        <v>0-30 days</v>
      </c>
      <c r="L219" s="49">
        <f t="shared" si="24"/>
        <v>2015</v>
      </c>
      <c r="M219" s="49" t="str">
        <f t="shared" si="25"/>
        <v/>
      </c>
      <c r="N219" s="49" t="str">
        <f t="shared" si="26"/>
        <v/>
      </c>
      <c r="O219">
        <f t="shared" si="27"/>
        <v>1</v>
      </c>
    </row>
    <row r="220" spans="1:15" ht="14.4" thickTop="1" thickBot="1" x14ac:dyDescent="0.3">
      <c r="A220" s="41">
        <f>IF('2015 data'!$A220 = "Sales", '2015 data'!B220, "")</f>
        <v>1219</v>
      </c>
      <c r="B220" s="41">
        <f>IF($A220="", "", VLOOKUP($A220, '2015 data'!B:G, 3, FALSE))</f>
        <v>1843</v>
      </c>
      <c r="C220" s="41" t="str">
        <f>IF($A220="", "", VLOOKUP($A220, '2015 data'!B:G, 4, FALSE))</f>
        <v>Southeast Regional</v>
      </c>
      <c r="D220" s="42">
        <f>IF('2015 Consolidated'!$A220="", "", VLOOKUP('2015 Consolidated'!$A220, '2015 data'!B:G, 5, FALSE))</f>
        <v>42361</v>
      </c>
      <c r="E220" s="43">
        <f>IF($A220="", "", VLOOKUP($A220, '2015 data'!B:G, 6, FALSE))</f>
        <v>16029.2</v>
      </c>
      <c r="F220" s="43">
        <f>IF($A220="", "", IFERROR(VLOOKUP($A220, '2015 data'!C:G, 5, FALSE), 0))</f>
        <v>0</v>
      </c>
      <c r="G220" s="44" t="str">
        <f>IFERROR(VLOOKUP($A220, '2015 data'!C:G, 4, FALSE), "")</f>
        <v/>
      </c>
      <c r="H220" s="43">
        <f t="shared" si="21"/>
        <v>16029.2</v>
      </c>
      <c r="I220" s="45">
        <f>IF($G220&lt;&gt;"","Received",IF($A220="","",Validation!$D$6-$D220))</f>
        <v>8</v>
      </c>
      <c r="J220" s="49">
        <f t="shared" si="22"/>
        <v>1</v>
      </c>
      <c r="K220" s="49" t="str">
        <f t="shared" si="23"/>
        <v>0-30 days</v>
      </c>
      <c r="L220" s="49">
        <f t="shared" si="24"/>
        <v>2015</v>
      </c>
      <c r="M220" s="49" t="str">
        <f t="shared" si="25"/>
        <v/>
      </c>
      <c r="N220" s="49" t="str">
        <f t="shared" si="26"/>
        <v/>
      </c>
      <c r="O220">
        <f t="shared" si="27"/>
        <v>1</v>
      </c>
    </row>
    <row r="221" spans="1:15" ht="14.4" thickTop="1" thickBot="1" x14ac:dyDescent="0.3">
      <c r="A221" s="41">
        <f>IF('2015 data'!$A221 = "Sales", '2015 data'!B221, "")</f>
        <v>1220</v>
      </c>
      <c r="B221" s="41">
        <f>IF($A221="", "", VLOOKUP($A221, '2015 data'!B:G, 3, FALSE))</f>
        <v>1842</v>
      </c>
      <c r="C221" s="41" t="str">
        <f>IF($A221="", "", VLOOKUP($A221, '2015 data'!B:G, 4, FALSE))</f>
        <v>Northern Lites</v>
      </c>
      <c r="D221" s="42">
        <f>IF('2015 Consolidated'!$A221="", "", VLOOKUP('2015 Consolidated'!$A221, '2015 data'!B:G, 5, FALSE))</f>
        <v>42361</v>
      </c>
      <c r="E221" s="43">
        <f>IF($A221="", "", VLOOKUP($A221, '2015 data'!B:G, 6, FALSE))</f>
        <v>20819.88</v>
      </c>
      <c r="F221" s="43">
        <f>IF($A221="", "", IFERROR(VLOOKUP($A221, '2015 data'!C:G, 5, FALSE), 0))</f>
        <v>0</v>
      </c>
      <c r="G221" s="44" t="str">
        <f>IFERROR(VLOOKUP($A221, '2015 data'!C:G, 4, FALSE), "")</f>
        <v/>
      </c>
      <c r="H221" s="43">
        <f t="shared" si="21"/>
        <v>20819.88</v>
      </c>
      <c r="I221" s="45">
        <f>IF($G221&lt;&gt;"","Received",IF($A221="","",Validation!$D$6-$D221))</f>
        <v>8</v>
      </c>
      <c r="J221" s="49">
        <f t="shared" si="22"/>
        <v>1</v>
      </c>
      <c r="K221" s="49" t="str">
        <f t="shared" si="23"/>
        <v>0-30 days</v>
      </c>
      <c r="L221" s="49">
        <f t="shared" si="24"/>
        <v>2015</v>
      </c>
      <c r="M221" s="49" t="str">
        <f t="shared" si="25"/>
        <v/>
      </c>
      <c r="N221" s="49" t="str">
        <f t="shared" si="26"/>
        <v/>
      </c>
      <c r="O221">
        <f t="shared" si="27"/>
        <v>1</v>
      </c>
    </row>
    <row r="222" spans="1:15" ht="14.4" thickTop="1" thickBot="1" x14ac:dyDescent="0.3">
      <c r="A222" s="41">
        <f>IF('2015 data'!$A222 = "Sales", '2015 data'!B222, "")</f>
        <v>1221</v>
      </c>
      <c r="B222" s="41">
        <f>IF($A222="", "", VLOOKUP($A222, '2015 data'!B:G, 3, FALSE))</f>
        <v>1843</v>
      </c>
      <c r="C222" s="41" t="str">
        <f>IF($A222="", "", VLOOKUP($A222, '2015 data'!B:G, 4, FALSE))</f>
        <v>Southeast Regional</v>
      </c>
      <c r="D222" s="42">
        <f>IF('2015 Consolidated'!$A222="", "", VLOOKUP('2015 Consolidated'!$A222, '2015 data'!B:G, 5, FALSE))</f>
        <v>42361</v>
      </c>
      <c r="E222" s="43">
        <f>IF($A222="", "", VLOOKUP($A222, '2015 data'!B:G, 6, FALSE))</f>
        <v>9990.7099999999991</v>
      </c>
      <c r="F222" s="43">
        <f>IF($A222="", "", IFERROR(VLOOKUP($A222, '2015 data'!C:G, 5, FALSE), 0))</f>
        <v>0</v>
      </c>
      <c r="G222" s="44" t="str">
        <f>IFERROR(VLOOKUP($A222, '2015 data'!C:G, 4, FALSE), "")</f>
        <v/>
      </c>
      <c r="H222" s="43">
        <f t="shared" si="21"/>
        <v>9990.7099999999991</v>
      </c>
      <c r="I222" s="45">
        <f>IF($G222&lt;&gt;"","Received",IF($A222="","",Validation!$D$6-$D222))</f>
        <v>8</v>
      </c>
      <c r="J222" s="49">
        <f t="shared" si="22"/>
        <v>1</v>
      </c>
      <c r="K222" s="49" t="str">
        <f t="shared" si="23"/>
        <v>0-30 days</v>
      </c>
      <c r="L222" s="49">
        <f t="shared" si="24"/>
        <v>2015</v>
      </c>
      <c r="M222" s="49" t="str">
        <f t="shared" si="25"/>
        <v/>
      </c>
      <c r="N222" s="49" t="str">
        <f t="shared" si="26"/>
        <v/>
      </c>
      <c r="O222">
        <f t="shared" si="27"/>
        <v>1</v>
      </c>
    </row>
    <row r="223" spans="1:15" ht="14.4" thickTop="1" thickBot="1" x14ac:dyDescent="0.3">
      <c r="A223" s="41">
        <f>IF('2015 data'!$A223 = "Sales", '2015 data'!B223, "")</f>
        <v>1222</v>
      </c>
      <c r="B223" s="41">
        <f>IF($A223="", "", VLOOKUP($A223, '2015 data'!B:G, 3, FALSE))</f>
        <v>1837</v>
      </c>
      <c r="C223" s="41" t="str">
        <f>IF($A223="", "", VLOOKUP($A223, '2015 data'!B:G, 4, FALSE))</f>
        <v>Cool Threads</v>
      </c>
      <c r="D223" s="42">
        <f>IF('2015 Consolidated'!$A223="", "", VLOOKUP('2015 Consolidated'!$A223, '2015 data'!B:G, 5, FALSE))</f>
        <v>42361</v>
      </c>
      <c r="E223" s="43">
        <f>IF($A223="", "", VLOOKUP($A223, '2015 data'!B:G, 6, FALSE))</f>
        <v>830.84</v>
      </c>
      <c r="F223" s="43">
        <f>IF($A223="", "", IFERROR(VLOOKUP($A223, '2015 data'!C:G, 5, FALSE), 0))</f>
        <v>0</v>
      </c>
      <c r="G223" s="44" t="str">
        <f>IFERROR(VLOOKUP($A223, '2015 data'!C:G, 4, FALSE), "")</f>
        <v/>
      </c>
      <c r="H223" s="43">
        <f t="shared" si="21"/>
        <v>830.84</v>
      </c>
      <c r="I223" s="45">
        <f>IF($G223&lt;&gt;"","Received",IF($A223="","",Validation!$D$6-$D223))</f>
        <v>8</v>
      </c>
      <c r="J223" s="49">
        <f t="shared" si="22"/>
        <v>1</v>
      </c>
      <c r="K223" s="49" t="str">
        <f t="shared" si="23"/>
        <v>0-30 days</v>
      </c>
      <c r="L223" s="49">
        <f t="shared" si="24"/>
        <v>2015</v>
      </c>
      <c r="M223" s="49" t="str">
        <f t="shared" si="25"/>
        <v/>
      </c>
      <c r="N223" s="49" t="str">
        <f t="shared" si="26"/>
        <v/>
      </c>
      <c r="O223">
        <f t="shared" si="27"/>
        <v>1</v>
      </c>
    </row>
    <row r="224" spans="1:15" ht="14.4" thickTop="1" thickBot="1" x14ac:dyDescent="0.3">
      <c r="A224" s="41">
        <f>IF('2015 data'!$A224 = "Sales", '2015 data'!B224, "")</f>
        <v>1223</v>
      </c>
      <c r="B224" s="41">
        <f>IF($A224="", "", VLOOKUP($A224, '2015 data'!B:G, 3, FALSE))</f>
        <v>1842</v>
      </c>
      <c r="C224" s="41" t="str">
        <f>IF($A224="", "", VLOOKUP($A224, '2015 data'!B:G, 4, FALSE))</f>
        <v>Northern Lites</v>
      </c>
      <c r="D224" s="42">
        <f>IF('2015 Consolidated'!$A224="", "", VLOOKUP('2015 Consolidated'!$A224, '2015 data'!B:G, 5, FALSE))</f>
        <v>42362</v>
      </c>
      <c r="E224" s="43">
        <f>IF($A224="", "", VLOOKUP($A224, '2015 data'!B:G, 6, FALSE))</f>
        <v>11410.51</v>
      </c>
      <c r="F224" s="43">
        <f>IF($A224="", "", IFERROR(VLOOKUP($A224, '2015 data'!C:G, 5, FALSE), 0))</f>
        <v>0</v>
      </c>
      <c r="G224" s="44" t="str">
        <f>IFERROR(VLOOKUP($A224, '2015 data'!C:G, 4, FALSE), "")</f>
        <v/>
      </c>
      <c r="H224" s="43">
        <f t="shared" si="21"/>
        <v>11410.51</v>
      </c>
      <c r="I224" s="45">
        <f>IF($G224&lt;&gt;"","Received",IF($A224="","",Validation!$D$6-$D224))</f>
        <v>7</v>
      </c>
      <c r="J224" s="49">
        <f t="shared" si="22"/>
        <v>1</v>
      </c>
      <c r="K224" s="49" t="str">
        <f t="shared" si="23"/>
        <v>0-30 days</v>
      </c>
      <c r="L224" s="49">
        <f t="shared" si="24"/>
        <v>2015</v>
      </c>
      <c r="M224" s="49" t="str">
        <f t="shared" si="25"/>
        <v/>
      </c>
      <c r="N224" s="49" t="str">
        <f t="shared" si="26"/>
        <v/>
      </c>
      <c r="O224">
        <f t="shared" si="27"/>
        <v>1</v>
      </c>
    </row>
    <row r="225" spans="1:15" ht="14.4" thickTop="1" thickBot="1" x14ac:dyDescent="0.3">
      <c r="A225" s="41">
        <f>IF('2015 data'!$A225 = "Sales", '2015 data'!B225, "")</f>
        <v>1224</v>
      </c>
      <c r="B225" s="41">
        <f>IF($A225="", "", VLOOKUP($A225, '2015 data'!B:G, 3, FALSE))</f>
        <v>1814</v>
      </c>
      <c r="C225" s="41" t="str">
        <f>IF($A225="", "", VLOOKUP($A225, '2015 data'!B:G, 4, FALSE))</f>
        <v>ValueChoice</v>
      </c>
      <c r="D225" s="42">
        <f>IF('2015 Consolidated'!$A225="", "", VLOOKUP('2015 Consolidated'!$A225, '2015 data'!B:G, 5, FALSE))</f>
        <v>42362</v>
      </c>
      <c r="E225" s="43">
        <f>IF($A225="", "", VLOOKUP($A225, '2015 data'!B:G, 6, FALSE))</f>
        <v>14176.16</v>
      </c>
      <c r="F225" s="43">
        <f>IF($A225="", "", IFERROR(VLOOKUP($A225, '2015 data'!C:G, 5, FALSE), 0))</f>
        <v>0</v>
      </c>
      <c r="G225" s="44" t="str">
        <f>IFERROR(VLOOKUP($A225, '2015 data'!C:G, 4, FALSE), "")</f>
        <v/>
      </c>
      <c r="H225" s="43">
        <f t="shared" si="21"/>
        <v>14176.16</v>
      </c>
      <c r="I225" s="45">
        <f>IF($G225&lt;&gt;"","Received",IF($A225="","",Validation!$D$6-$D225))</f>
        <v>7</v>
      </c>
      <c r="J225" s="49">
        <f t="shared" si="22"/>
        <v>1</v>
      </c>
      <c r="K225" s="49" t="str">
        <f t="shared" si="23"/>
        <v>0-30 days</v>
      </c>
      <c r="L225" s="49">
        <f t="shared" si="24"/>
        <v>2015</v>
      </c>
      <c r="M225" s="49" t="str">
        <f t="shared" si="25"/>
        <v/>
      </c>
      <c r="N225" s="49" t="str">
        <f t="shared" si="26"/>
        <v/>
      </c>
      <c r="O225">
        <f t="shared" si="27"/>
        <v>1</v>
      </c>
    </row>
    <row r="226" spans="1:15" ht="14.4" thickTop="1" thickBot="1" x14ac:dyDescent="0.3">
      <c r="A226" s="41">
        <f>IF('2015 data'!$A226 = "Sales", '2015 data'!B226, "")</f>
        <v>1225</v>
      </c>
      <c r="B226" s="41">
        <f>IF($A226="", "", VLOOKUP($A226, '2015 data'!B:G, 3, FALSE))</f>
        <v>1843</v>
      </c>
      <c r="C226" s="41" t="str">
        <f>IF($A226="", "", VLOOKUP($A226, '2015 data'!B:G, 4, FALSE))</f>
        <v>Southeast Regional</v>
      </c>
      <c r="D226" s="42">
        <f>IF('2015 Consolidated'!$A226="", "", VLOOKUP('2015 Consolidated'!$A226, '2015 data'!B:G, 5, FALSE))</f>
        <v>42366</v>
      </c>
      <c r="E226" s="43">
        <f>IF($A226="", "", VLOOKUP($A226, '2015 data'!B:G, 6, FALSE))</f>
        <v>18904.57</v>
      </c>
      <c r="F226" s="43">
        <f>IF($A226="", "", IFERROR(VLOOKUP($A226, '2015 data'!C:G, 5, FALSE), 0))</f>
        <v>0</v>
      </c>
      <c r="G226" s="44" t="str">
        <f>IFERROR(VLOOKUP($A226, '2015 data'!C:G, 4, FALSE), "")</f>
        <v/>
      </c>
      <c r="H226" s="43">
        <f t="shared" si="21"/>
        <v>18904.57</v>
      </c>
      <c r="I226" s="45">
        <f>IF($G226&lt;&gt;"","Received",IF($A226="","",Validation!$D$6-$D226))</f>
        <v>3</v>
      </c>
      <c r="J226" s="49">
        <f t="shared" si="22"/>
        <v>1</v>
      </c>
      <c r="K226" s="49" t="str">
        <f t="shared" si="23"/>
        <v>0-30 days</v>
      </c>
      <c r="L226" s="49">
        <f t="shared" si="24"/>
        <v>2015</v>
      </c>
      <c r="M226" s="49" t="str">
        <f t="shared" si="25"/>
        <v/>
      </c>
      <c r="N226" s="49" t="str">
        <f t="shared" si="26"/>
        <v/>
      </c>
      <c r="O226">
        <f t="shared" si="27"/>
        <v>1</v>
      </c>
    </row>
    <row r="227" spans="1:15" ht="14.4" thickTop="1" thickBot="1" x14ac:dyDescent="0.3">
      <c r="A227" s="41">
        <f>IF('2015 data'!$A227 = "Sales", '2015 data'!B227, "")</f>
        <v>1226</v>
      </c>
      <c r="B227" s="41">
        <f>IF($A227="", "", VLOOKUP($A227, '2015 data'!B:G, 3, FALSE))</f>
        <v>1842</v>
      </c>
      <c r="C227" s="41" t="str">
        <f>IF($A227="", "", VLOOKUP($A227, '2015 data'!B:G, 4, FALSE))</f>
        <v>Northern Lites</v>
      </c>
      <c r="D227" s="42">
        <f>IF('2015 Consolidated'!$A227="", "", VLOOKUP('2015 Consolidated'!$A227, '2015 data'!B:G, 5, FALSE))</f>
        <v>42366</v>
      </c>
      <c r="E227" s="43">
        <f>IF($A227="", "", VLOOKUP($A227, '2015 data'!B:G, 6, FALSE))</f>
        <v>14462.35</v>
      </c>
      <c r="F227" s="43">
        <f>IF($A227="", "", IFERROR(VLOOKUP($A227, '2015 data'!C:G, 5, FALSE), 0))</f>
        <v>0</v>
      </c>
      <c r="G227" s="44" t="str">
        <f>IFERROR(VLOOKUP($A227, '2015 data'!C:G, 4, FALSE), "")</f>
        <v/>
      </c>
      <c r="H227" s="43">
        <f t="shared" si="21"/>
        <v>14462.35</v>
      </c>
      <c r="I227" s="45">
        <f>IF($G227&lt;&gt;"","Received",IF($A227="","",Validation!$D$6-$D227))</f>
        <v>3</v>
      </c>
      <c r="J227" s="49">
        <f t="shared" si="22"/>
        <v>1</v>
      </c>
      <c r="K227" s="49" t="str">
        <f t="shared" si="23"/>
        <v>0-30 days</v>
      </c>
      <c r="L227" s="49">
        <f t="shared" si="24"/>
        <v>2015</v>
      </c>
      <c r="M227" s="49" t="str">
        <f t="shared" si="25"/>
        <v/>
      </c>
      <c r="N227" s="49" t="str">
        <f t="shared" si="26"/>
        <v/>
      </c>
      <c r="O227">
        <f t="shared" si="27"/>
        <v>1</v>
      </c>
    </row>
    <row r="228" spans="1:15" ht="14.4" thickTop="1" thickBot="1" x14ac:dyDescent="0.3">
      <c r="A228" s="41">
        <f>IF('2015 data'!$A228 = "Sales", '2015 data'!B228, "")</f>
        <v>1227</v>
      </c>
      <c r="B228" s="41">
        <f>IF($A228="", "", VLOOKUP($A228, '2015 data'!B:G, 3, FALSE))</f>
        <v>1168</v>
      </c>
      <c r="C228" s="41" t="str">
        <f>IF($A228="", "", VLOOKUP($A228, '2015 data'!B:G, 4, FALSE))</f>
        <v>Bigmart</v>
      </c>
      <c r="D228" s="42">
        <f>IF('2015 Consolidated'!$A228="", "", VLOOKUP('2015 Consolidated'!$A228, '2015 data'!B:G, 5, FALSE))</f>
        <v>42366</v>
      </c>
      <c r="E228" s="43">
        <f>IF($A228="", "", VLOOKUP($A228, '2015 data'!B:G, 6, FALSE))</f>
        <v>12821.28</v>
      </c>
      <c r="F228" s="43">
        <f>IF($A228="", "", IFERROR(VLOOKUP($A228, '2015 data'!C:G, 5, FALSE), 0))</f>
        <v>0</v>
      </c>
      <c r="G228" s="44" t="str">
        <f>IFERROR(VLOOKUP($A228, '2015 data'!C:G, 4, FALSE), "")</f>
        <v/>
      </c>
      <c r="H228" s="43">
        <f t="shared" si="21"/>
        <v>12821.28</v>
      </c>
      <c r="I228" s="45">
        <f>IF($G228&lt;&gt;"","Received",IF($A228="","",Validation!$D$6-$D228))</f>
        <v>3</v>
      </c>
      <c r="J228" s="49">
        <f t="shared" si="22"/>
        <v>1</v>
      </c>
      <c r="K228" s="49" t="str">
        <f t="shared" si="23"/>
        <v>0-30 days</v>
      </c>
      <c r="L228" s="49">
        <f t="shared" si="24"/>
        <v>2015</v>
      </c>
      <c r="M228" s="49" t="str">
        <f t="shared" si="25"/>
        <v/>
      </c>
      <c r="N228" s="49" t="str">
        <f t="shared" si="26"/>
        <v/>
      </c>
      <c r="O228">
        <f t="shared" si="27"/>
        <v>1</v>
      </c>
    </row>
    <row r="229" spans="1:15" ht="14.4" thickTop="1" thickBot="1" x14ac:dyDescent="0.3">
      <c r="A229" s="41">
        <f>IF('2015 data'!$A229 = "Sales", '2015 data'!B229, "")</f>
        <v>1228</v>
      </c>
      <c r="B229" s="41">
        <f>IF($A229="", "", VLOOKUP($A229, '2015 data'!B:G, 3, FALSE))</f>
        <v>1839</v>
      </c>
      <c r="C229" s="41" t="str">
        <f>IF($A229="", "", VLOOKUP($A229, '2015 data'!B:G, 4, FALSE))</f>
        <v>Southern Runners</v>
      </c>
      <c r="D229" s="42">
        <f>IF('2015 Consolidated'!$A229="", "", VLOOKUP('2015 Consolidated'!$A229, '2015 data'!B:G, 5, FALSE))</f>
        <v>42366</v>
      </c>
      <c r="E229" s="43">
        <f>IF($A229="", "", VLOOKUP($A229, '2015 data'!B:G, 6, FALSE))</f>
        <v>12786.27</v>
      </c>
      <c r="F229" s="43">
        <f>IF($A229="", "", IFERROR(VLOOKUP($A229, '2015 data'!C:G, 5, FALSE), 0))</f>
        <v>0</v>
      </c>
      <c r="G229" s="44" t="str">
        <f>IFERROR(VLOOKUP($A229, '2015 data'!C:G, 4, FALSE), "")</f>
        <v/>
      </c>
      <c r="H229" s="43">
        <f t="shared" si="21"/>
        <v>12786.27</v>
      </c>
      <c r="I229" s="45">
        <f>IF($G229&lt;&gt;"","Received",IF($A229="","",Validation!$D$6-$D229))</f>
        <v>3</v>
      </c>
      <c r="J229" s="49">
        <f t="shared" si="22"/>
        <v>1</v>
      </c>
      <c r="K229" s="49" t="str">
        <f t="shared" si="23"/>
        <v>0-30 days</v>
      </c>
      <c r="L229" s="49">
        <f t="shared" si="24"/>
        <v>2015</v>
      </c>
      <c r="M229" s="49" t="str">
        <f t="shared" si="25"/>
        <v/>
      </c>
      <c r="N229" s="49" t="str">
        <f t="shared" si="26"/>
        <v/>
      </c>
      <c r="O229">
        <f t="shared" si="27"/>
        <v>1</v>
      </c>
    </row>
    <row r="230" spans="1:15" ht="14.4" thickTop="1" thickBot="1" x14ac:dyDescent="0.3">
      <c r="A230" s="41">
        <f>IF('2015 data'!$A230 = "Sales", '2015 data'!B230, "")</f>
        <v>1229</v>
      </c>
      <c r="B230" s="41">
        <f>IF($A230="", "", VLOOKUP($A230, '2015 data'!B:G, 3, FALSE))</f>
        <v>1842</v>
      </c>
      <c r="C230" s="41" t="str">
        <f>IF($A230="", "", VLOOKUP($A230, '2015 data'!B:G, 4, FALSE))</f>
        <v>Northern Lites</v>
      </c>
      <c r="D230" s="42">
        <f>IF('2015 Consolidated'!$A230="", "", VLOOKUP('2015 Consolidated'!$A230, '2015 data'!B:G, 5, FALSE))</f>
        <v>42368</v>
      </c>
      <c r="E230" s="43">
        <f>IF($A230="", "", VLOOKUP($A230, '2015 data'!B:G, 6, FALSE))</f>
        <v>25838.52</v>
      </c>
      <c r="F230" s="43">
        <f>IF($A230="", "", IFERROR(VLOOKUP($A230, '2015 data'!C:G, 5, FALSE), 0))</f>
        <v>0</v>
      </c>
      <c r="G230" s="44" t="str">
        <f>IFERROR(VLOOKUP($A230, '2015 data'!C:G, 4, FALSE), "")</f>
        <v/>
      </c>
      <c r="H230" s="43">
        <f t="shared" si="21"/>
        <v>25838.52</v>
      </c>
      <c r="I230" s="45">
        <f>IF($G230&lt;&gt;"","Received",IF($A230="","",Validation!$D$6-$D230))</f>
        <v>1</v>
      </c>
      <c r="J230" s="49">
        <f t="shared" si="22"/>
        <v>1</v>
      </c>
      <c r="K230" s="49" t="str">
        <f t="shared" si="23"/>
        <v>0-30 days</v>
      </c>
      <c r="L230" s="49">
        <f t="shared" si="24"/>
        <v>2015</v>
      </c>
      <c r="M230" s="49" t="str">
        <f t="shared" si="25"/>
        <v/>
      </c>
      <c r="N230" s="49" t="str">
        <f t="shared" si="26"/>
        <v/>
      </c>
      <c r="O230">
        <f t="shared" si="27"/>
        <v>1</v>
      </c>
    </row>
    <row r="231" spans="1:15" ht="14.4" thickTop="1" thickBot="1" x14ac:dyDescent="0.3">
      <c r="A231" s="41">
        <f>IF('2015 data'!$A231 = "Sales", '2015 data'!B231, "")</f>
        <v>1230</v>
      </c>
      <c r="B231" s="41">
        <f>IF($A231="", "", VLOOKUP($A231, '2015 data'!B:G, 3, FALSE))</f>
        <v>1837</v>
      </c>
      <c r="C231" s="41" t="str">
        <f>IF($A231="", "", VLOOKUP($A231, '2015 data'!B:G, 4, FALSE))</f>
        <v>Cool Threads</v>
      </c>
      <c r="D231" s="42">
        <f>IF('2015 Consolidated'!$A231="", "", VLOOKUP('2015 Consolidated'!$A231, '2015 data'!B:G, 5, FALSE))</f>
        <v>42369</v>
      </c>
      <c r="E231" s="43">
        <f>IF($A231="", "", VLOOKUP($A231, '2015 data'!B:G, 6, FALSE))</f>
        <v>7496.02</v>
      </c>
      <c r="F231" s="43">
        <f>IF($A231="", "", IFERROR(VLOOKUP($A231, '2015 data'!C:G, 5, FALSE), 0))</f>
        <v>0</v>
      </c>
      <c r="G231" s="44" t="str">
        <f>IFERROR(VLOOKUP($A231, '2015 data'!C:G, 4, FALSE), "")</f>
        <v/>
      </c>
      <c r="H231" s="43">
        <f t="shared" si="21"/>
        <v>7496.02</v>
      </c>
      <c r="I231" s="45">
        <f>IF($G231&lt;&gt;"","Received",IF($A231="","",Validation!$D$6-$D231))</f>
        <v>0</v>
      </c>
      <c r="J231" s="49">
        <f t="shared" si="22"/>
        <v>1</v>
      </c>
      <c r="K231" s="49" t="str">
        <f t="shared" si="23"/>
        <v>0-30 days</v>
      </c>
      <c r="L231" s="49">
        <f t="shared" si="24"/>
        <v>2015</v>
      </c>
      <c r="M231" s="49" t="str">
        <f t="shared" si="25"/>
        <v/>
      </c>
      <c r="N231" s="49" t="str">
        <f t="shared" si="26"/>
        <v/>
      </c>
      <c r="O231">
        <f t="shared" si="27"/>
        <v>1</v>
      </c>
    </row>
    <row r="232" spans="1:15" ht="14.4" thickTop="1" thickBot="1" x14ac:dyDescent="0.3">
      <c r="A232" s="41" t="str">
        <f>IF('2015 data'!$A232 = "Sales", '2015 data'!B232, "")</f>
        <v/>
      </c>
      <c r="B232" s="41" t="str">
        <f>IF($A232="", "", VLOOKUP($A232, '2015 data'!B:G, 3, FALSE))</f>
        <v/>
      </c>
      <c r="C232" s="41" t="str">
        <f>IF($A232="", "", VLOOKUP($A232, '2015 data'!B:G, 4, FALSE))</f>
        <v/>
      </c>
      <c r="D232" s="42" t="str">
        <f>IF('2015 Consolidated'!$A232="", "", VLOOKUP('2015 Consolidated'!$A232, '2015 data'!B:G, 5, FALSE))</f>
        <v/>
      </c>
      <c r="E232" s="43" t="str">
        <f>IF($A232="", "", VLOOKUP($A232, '2015 data'!B:G, 6, FALSE))</f>
        <v/>
      </c>
      <c r="F232" s="43" t="str">
        <f>IF($A232="", "", IFERROR(VLOOKUP($A232, '2015 data'!C:G, 5, FALSE), 0))</f>
        <v/>
      </c>
      <c r="G232" s="44" t="str">
        <f>IFERROR(VLOOKUP($A232, '2015 data'!C:G, 4, FALSE), "")</f>
        <v/>
      </c>
      <c r="H232" s="43" t="str">
        <f t="shared" si="21"/>
        <v/>
      </c>
      <c r="I232" s="45" t="str">
        <f>IF($G232&lt;&gt;"","Received",IF($A232="","",Validation!$D$6-$D232))</f>
        <v/>
      </c>
      <c r="J232" s="49" t="str">
        <f t="shared" si="22"/>
        <v/>
      </c>
      <c r="K232" s="49" t="str">
        <f t="shared" si="23"/>
        <v/>
      </c>
      <c r="L232" s="49" t="str">
        <f t="shared" si="24"/>
        <v/>
      </c>
      <c r="M232" s="49" t="str">
        <f t="shared" si="25"/>
        <v/>
      </c>
      <c r="N232" s="49" t="str">
        <f t="shared" si="26"/>
        <v/>
      </c>
      <c r="O232" t="str">
        <f t="shared" si="27"/>
        <v/>
      </c>
    </row>
    <row r="233" spans="1:15" ht="14.4" thickTop="1" thickBot="1" x14ac:dyDescent="0.3">
      <c r="A233" s="41" t="str">
        <f>IF('2015 data'!$A233 = "Sales", '2015 data'!B233, "")</f>
        <v/>
      </c>
      <c r="B233" s="41" t="str">
        <f>IF($A233="", "", VLOOKUP($A233, '2015 data'!B:G, 3, FALSE))</f>
        <v/>
      </c>
      <c r="C233" s="41" t="str">
        <f>IF($A233="", "", VLOOKUP($A233, '2015 data'!B:G, 4, FALSE))</f>
        <v/>
      </c>
      <c r="D233" s="42" t="str">
        <f>IF('2015 Consolidated'!$A233="", "", VLOOKUP('2015 Consolidated'!$A233, '2015 data'!B:G, 5, FALSE))</f>
        <v/>
      </c>
      <c r="E233" s="43" t="str">
        <f>IF($A233="", "", VLOOKUP($A233, '2015 data'!B:G, 6, FALSE))</f>
        <v/>
      </c>
      <c r="F233" s="43" t="str">
        <f>IF($A233="", "", IFERROR(VLOOKUP($A233, '2015 data'!C:G, 5, FALSE), 0))</f>
        <v/>
      </c>
      <c r="G233" s="44" t="str">
        <f>IFERROR(VLOOKUP($A233, '2015 data'!C:G, 4, FALSE), "")</f>
        <v/>
      </c>
      <c r="H233" s="43" t="str">
        <f t="shared" si="21"/>
        <v/>
      </c>
      <c r="I233" s="45" t="str">
        <f>IF($G233&lt;&gt;"","Received",IF($A233="","",Validation!$D$6-$D233))</f>
        <v/>
      </c>
      <c r="J233" s="49" t="str">
        <f t="shared" si="22"/>
        <v/>
      </c>
      <c r="K233" s="49" t="str">
        <f t="shared" si="23"/>
        <v/>
      </c>
      <c r="L233" s="49" t="str">
        <f t="shared" si="24"/>
        <v/>
      </c>
      <c r="M233" s="49" t="str">
        <f t="shared" si="25"/>
        <v/>
      </c>
      <c r="N233" s="49" t="str">
        <f t="shared" si="26"/>
        <v/>
      </c>
      <c r="O233" t="str">
        <f t="shared" si="27"/>
        <v/>
      </c>
    </row>
    <row r="234" spans="1:15" ht="14.4" thickTop="1" thickBot="1" x14ac:dyDescent="0.3">
      <c r="A234" s="41" t="str">
        <f>IF('2015 data'!$A234 = "Sales", '2015 data'!B234, "")</f>
        <v/>
      </c>
      <c r="B234" s="41" t="str">
        <f>IF($A234="", "", VLOOKUP($A234, '2015 data'!B:G, 3, FALSE))</f>
        <v/>
      </c>
      <c r="C234" s="41" t="str">
        <f>IF($A234="", "", VLOOKUP($A234, '2015 data'!B:G, 4, FALSE))</f>
        <v/>
      </c>
      <c r="D234" s="42" t="str">
        <f>IF('2015 Consolidated'!$A234="", "", VLOOKUP('2015 Consolidated'!$A234, '2015 data'!B:G, 5, FALSE))</f>
        <v/>
      </c>
      <c r="E234" s="43" t="str">
        <f>IF($A234="", "", VLOOKUP($A234, '2015 data'!B:G, 6, FALSE))</f>
        <v/>
      </c>
      <c r="F234" s="43" t="str">
        <f>IF($A234="", "", IFERROR(VLOOKUP($A234, '2015 data'!C:G, 5, FALSE), 0))</f>
        <v/>
      </c>
      <c r="G234" s="44" t="str">
        <f>IFERROR(VLOOKUP($A234, '2015 data'!C:G, 4, FALSE), "")</f>
        <v/>
      </c>
      <c r="H234" s="43" t="str">
        <f t="shared" si="21"/>
        <v/>
      </c>
      <c r="I234" s="45" t="str">
        <f>IF($G234&lt;&gt;"","Received",IF($A234="","",Validation!$D$6-$D234))</f>
        <v/>
      </c>
      <c r="J234" s="49" t="str">
        <f t="shared" si="22"/>
        <v/>
      </c>
      <c r="K234" s="49" t="str">
        <f t="shared" si="23"/>
        <v/>
      </c>
      <c r="L234" s="49" t="str">
        <f t="shared" si="24"/>
        <v/>
      </c>
      <c r="M234" s="49" t="str">
        <f t="shared" si="25"/>
        <v/>
      </c>
      <c r="N234" s="49" t="str">
        <f t="shared" si="26"/>
        <v/>
      </c>
      <c r="O234" t="str">
        <f t="shared" si="27"/>
        <v/>
      </c>
    </row>
    <row r="235" spans="1:15" ht="14.4" thickTop="1" thickBot="1" x14ac:dyDescent="0.3">
      <c r="A235" s="41" t="str">
        <f>IF('2015 data'!$A235 = "Sales", '2015 data'!B235, "")</f>
        <v/>
      </c>
      <c r="B235" s="41" t="str">
        <f>IF($A235="", "", VLOOKUP($A235, '2015 data'!B:G, 3, FALSE))</f>
        <v/>
      </c>
      <c r="C235" s="41" t="str">
        <f>IF($A235="", "", VLOOKUP($A235, '2015 data'!B:G, 4, FALSE))</f>
        <v/>
      </c>
      <c r="D235" s="42" t="str">
        <f>IF('2015 Consolidated'!$A235="", "", VLOOKUP('2015 Consolidated'!$A235, '2015 data'!B:G, 5, FALSE))</f>
        <v/>
      </c>
      <c r="E235" s="43" t="str">
        <f>IF($A235="", "", VLOOKUP($A235, '2015 data'!B:G, 6, FALSE))</f>
        <v/>
      </c>
      <c r="F235" s="43" t="str">
        <f>IF($A235="", "", IFERROR(VLOOKUP($A235, '2015 data'!C:G, 5, FALSE), 0))</f>
        <v/>
      </c>
      <c r="G235" s="44" t="str">
        <f>IFERROR(VLOOKUP($A235, '2015 data'!C:G, 4, FALSE), "")</f>
        <v/>
      </c>
      <c r="H235" s="43" t="str">
        <f t="shared" si="21"/>
        <v/>
      </c>
      <c r="I235" s="45" t="str">
        <f>IF($G235&lt;&gt;"","Received",IF($A235="","",Validation!$D$6-$D235))</f>
        <v/>
      </c>
      <c r="J235" s="49" t="str">
        <f t="shared" si="22"/>
        <v/>
      </c>
      <c r="K235" s="49" t="str">
        <f t="shared" si="23"/>
        <v/>
      </c>
      <c r="L235" s="49" t="str">
        <f t="shared" si="24"/>
        <v/>
      </c>
      <c r="M235" s="49" t="str">
        <f t="shared" si="25"/>
        <v/>
      </c>
      <c r="N235" s="49" t="str">
        <f t="shared" si="26"/>
        <v/>
      </c>
      <c r="O235" t="str">
        <f t="shared" si="27"/>
        <v/>
      </c>
    </row>
    <row r="236" spans="1:15" ht="14.4" thickTop="1" thickBot="1" x14ac:dyDescent="0.3">
      <c r="A236" s="41" t="str">
        <f>IF('2015 data'!$A236 = "Sales", '2015 data'!B236, "")</f>
        <v/>
      </c>
      <c r="B236" s="41" t="str">
        <f>IF($A236="", "", VLOOKUP($A236, '2015 data'!B:G, 3, FALSE))</f>
        <v/>
      </c>
      <c r="C236" s="41" t="str">
        <f>IF($A236="", "", VLOOKUP($A236, '2015 data'!B:G, 4, FALSE))</f>
        <v/>
      </c>
      <c r="D236" s="42" t="str">
        <f>IF('2015 Consolidated'!$A236="", "", VLOOKUP('2015 Consolidated'!$A236, '2015 data'!B:G, 5, FALSE))</f>
        <v/>
      </c>
      <c r="E236" s="43" t="str">
        <f>IF($A236="", "", VLOOKUP($A236, '2015 data'!B:G, 6, FALSE))</f>
        <v/>
      </c>
      <c r="F236" s="43" t="str">
        <f>IF($A236="", "", IFERROR(VLOOKUP($A236, '2015 data'!C:G, 5, FALSE), 0))</f>
        <v/>
      </c>
      <c r="G236" s="44" t="str">
        <f>IFERROR(VLOOKUP($A236, '2015 data'!C:G, 4, FALSE), "")</f>
        <v/>
      </c>
      <c r="H236" s="43" t="str">
        <f t="shared" si="21"/>
        <v/>
      </c>
      <c r="I236" s="45" t="str">
        <f>IF($G236&lt;&gt;"","Received",IF($A236="","",Validation!$D$6-$D236))</f>
        <v/>
      </c>
      <c r="J236" s="49" t="str">
        <f t="shared" si="22"/>
        <v/>
      </c>
      <c r="K236" s="49" t="str">
        <f t="shared" si="23"/>
        <v/>
      </c>
      <c r="L236" s="49" t="str">
        <f t="shared" si="24"/>
        <v/>
      </c>
      <c r="M236" s="49" t="str">
        <f t="shared" si="25"/>
        <v/>
      </c>
      <c r="N236" s="49" t="str">
        <f t="shared" si="26"/>
        <v/>
      </c>
      <c r="O236" t="str">
        <f t="shared" si="27"/>
        <v/>
      </c>
    </row>
    <row r="237" spans="1:15" ht="14.4" thickTop="1" thickBot="1" x14ac:dyDescent="0.3">
      <c r="A237" s="41" t="str">
        <f>IF('2015 data'!$A237 = "Sales", '2015 data'!B237, "")</f>
        <v/>
      </c>
      <c r="B237" s="41" t="str">
        <f>IF($A237="", "", VLOOKUP($A237, '2015 data'!B:G, 3, FALSE))</f>
        <v/>
      </c>
      <c r="C237" s="41" t="str">
        <f>IF($A237="", "", VLOOKUP($A237, '2015 data'!B:G, 4, FALSE))</f>
        <v/>
      </c>
      <c r="D237" s="42" t="str">
        <f>IF('2015 Consolidated'!$A237="", "", VLOOKUP('2015 Consolidated'!$A237, '2015 data'!B:G, 5, FALSE))</f>
        <v/>
      </c>
      <c r="E237" s="43" t="str">
        <f>IF($A237="", "", VLOOKUP($A237, '2015 data'!B:G, 6, FALSE))</f>
        <v/>
      </c>
      <c r="F237" s="43" t="str">
        <f>IF($A237="", "", IFERROR(VLOOKUP($A237, '2015 data'!C:G, 5, FALSE), 0))</f>
        <v/>
      </c>
      <c r="G237" s="44" t="str">
        <f>IFERROR(VLOOKUP($A237, '2015 data'!C:G, 4, FALSE), "")</f>
        <v/>
      </c>
      <c r="H237" s="43" t="str">
        <f t="shared" si="21"/>
        <v/>
      </c>
      <c r="I237" s="45" t="str">
        <f>IF($G237&lt;&gt;"","Received",IF($A237="","",Validation!$D$6-$D237))</f>
        <v/>
      </c>
      <c r="J237" s="49" t="str">
        <f t="shared" si="22"/>
        <v/>
      </c>
      <c r="K237" s="49" t="str">
        <f t="shared" si="23"/>
        <v/>
      </c>
      <c r="L237" s="49" t="str">
        <f t="shared" si="24"/>
        <v/>
      </c>
      <c r="M237" s="49" t="str">
        <f t="shared" si="25"/>
        <v/>
      </c>
      <c r="N237" s="49" t="str">
        <f t="shared" si="26"/>
        <v/>
      </c>
      <c r="O237" t="str">
        <f t="shared" si="27"/>
        <v/>
      </c>
    </row>
    <row r="238" spans="1:15" ht="14.4" thickTop="1" thickBot="1" x14ac:dyDescent="0.3">
      <c r="A238" s="41" t="str">
        <f>IF('2015 data'!$A238 = "Sales", '2015 data'!B238, "")</f>
        <v/>
      </c>
      <c r="B238" s="41" t="str">
        <f>IF($A238="", "", VLOOKUP($A238, '2015 data'!B:G, 3, FALSE))</f>
        <v/>
      </c>
      <c r="C238" s="41" t="str">
        <f>IF($A238="", "", VLOOKUP($A238, '2015 data'!B:G, 4, FALSE))</f>
        <v/>
      </c>
      <c r="D238" s="42" t="str">
        <f>IF('2015 Consolidated'!$A238="", "", VLOOKUP('2015 Consolidated'!$A238, '2015 data'!B:G, 5, FALSE))</f>
        <v/>
      </c>
      <c r="E238" s="43" t="str">
        <f>IF($A238="", "", VLOOKUP($A238, '2015 data'!B:G, 6, FALSE))</f>
        <v/>
      </c>
      <c r="F238" s="43" t="str">
        <f>IF($A238="", "", IFERROR(VLOOKUP($A238, '2015 data'!C:G, 5, FALSE), 0))</f>
        <v/>
      </c>
      <c r="G238" s="44" t="str">
        <f>IFERROR(VLOOKUP($A238, '2015 data'!C:G, 4, FALSE), "")</f>
        <v/>
      </c>
      <c r="H238" s="43" t="str">
        <f t="shared" si="21"/>
        <v/>
      </c>
      <c r="I238" s="45" t="str">
        <f>IF($G238&lt;&gt;"","Received",IF($A238="","",Validation!$D$6-$D238))</f>
        <v/>
      </c>
      <c r="J238" s="49" t="str">
        <f t="shared" si="22"/>
        <v/>
      </c>
      <c r="K238" s="49" t="str">
        <f t="shared" si="23"/>
        <v/>
      </c>
      <c r="L238" s="49" t="str">
        <f t="shared" si="24"/>
        <v/>
      </c>
      <c r="M238" s="49" t="str">
        <f t="shared" si="25"/>
        <v/>
      </c>
      <c r="N238" s="49" t="str">
        <f t="shared" si="26"/>
        <v/>
      </c>
      <c r="O238" t="str">
        <f t="shared" si="27"/>
        <v/>
      </c>
    </row>
    <row r="239" spans="1:15" ht="14.4" thickTop="1" thickBot="1" x14ac:dyDescent="0.3">
      <c r="A239" s="41" t="str">
        <f>IF('2015 data'!$A239 = "Sales", '2015 data'!B239, "")</f>
        <v/>
      </c>
      <c r="B239" s="41" t="str">
        <f>IF($A239="", "", VLOOKUP($A239, '2015 data'!B:G, 3, FALSE))</f>
        <v/>
      </c>
      <c r="C239" s="41" t="str">
        <f>IF($A239="", "", VLOOKUP($A239, '2015 data'!B:G, 4, FALSE))</f>
        <v/>
      </c>
      <c r="D239" s="42" t="str">
        <f>IF('2015 Consolidated'!$A239="", "", VLOOKUP('2015 Consolidated'!$A239, '2015 data'!B:G, 5, FALSE))</f>
        <v/>
      </c>
      <c r="E239" s="43" t="str">
        <f>IF($A239="", "", VLOOKUP($A239, '2015 data'!B:G, 6, FALSE))</f>
        <v/>
      </c>
      <c r="F239" s="43" t="str">
        <f>IF($A239="", "", IFERROR(VLOOKUP($A239, '2015 data'!C:G, 5, FALSE), 0))</f>
        <v/>
      </c>
      <c r="G239" s="44" t="str">
        <f>IFERROR(VLOOKUP($A239, '2015 data'!C:G, 4, FALSE), "")</f>
        <v/>
      </c>
      <c r="H239" s="43" t="str">
        <f t="shared" si="21"/>
        <v/>
      </c>
      <c r="I239" s="45" t="str">
        <f>IF($G239&lt;&gt;"","Received",IF($A239="","",Validation!$D$6-$D239))</f>
        <v/>
      </c>
      <c r="J239" s="49" t="str">
        <f t="shared" si="22"/>
        <v/>
      </c>
      <c r="K239" s="49" t="str">
        <f t="shared" si="23"/>
        <v/>
      </c>
      <c r="L239" s="49" t="str">
        <f t="shared" si="24"/>
        <v/>
      </c>
      <c r="M239" s="49" t="str">
        <f t="shared" si="25"/>
        <v/>
      </c>
      <c r="N239" s="49" t="str">
        <f t="shared" si="26"/>
        <v/>
      </c>
      <c r="O239" t="str">
        <f t="shared" si="27"/>
        <v/>
      </c>
    </row>
    <row r="240" spans="1:15" ht="14.4" thickTop="1" thickBot="1" x14ac:dyDescent="0.3">
      <c r="A240" s="41" t="str">
        <f>IF('2015 data'!$A240 = "Sales", '2015 data'!B240, "")</f>
        <v/>
      </c>
      <c r="B240" s="41" t="str">
        <f>IF($A240="", "", VLOOKUP($A240, '2015 data'!B:G, 3, FALSE))</f>
        <v/>
      </c>
      <c r="C240" s="41" t="str">
        <f>IF($A240="", "", VLOOKUP($A240, '2015 data'!B:G, 4, FALSE))</f>
        <v/>
      </c>
      <c r="D240" s="42" t="str">
        <f>IF('2015 Consolidated'!$A240="", "", VLOOKUP('2015 Consolidated'!$A240, '2015 data'!B:G, 5, FALSE))</f>
        <v/>
      </c>
      <c r="E240" s="43" t="str">
        <f>IF($A240="", "", VLOOKUP($A240, '2015 data'!B:G, 6, FALSE))</f>
        <v/>
      </c>
      <c r="F240" s="43" t="str">
        <f>IF($A240="", "", IFERROR(VLOOKUP($A240, '2015 data'!C:G, 5, FALSE), 0))</f>
        <v/>
      </c>
      <c r="G240" s="44" t="str">
        <f>IFERROR(VLOOKUP($A240, '2015 data'!C:G, 4, FALSE), "")</f>
        <v/>
      </c>
      <c r="H240" s="43" t="str">
        <f t="shared" si="21"/>
        <v/>
      </c>
      <c r="I240" s="45" t="str">
        <f>IF($G240&lt;&gt;"","Received",IF($A240="","",Validation!$D$6-$D240))</f>
        <v/>
      </c>
      <c r="J240" s="49" t="str">
        <f t="shared" si="22"/>
        <v/>
      </c>
      <c r="K240" s="49" t="str">
        <f t="shared" si="23"/>
        <v/>
      </c>
      <c r="L240" s="49" t="str">
        <f t="shared" si="24"/>
        <v/>
      </c>
      <c r="M240" s="49" t="str">
        <f t="shared" si="25"/>
        <v/>
      </c>
      <c r="N240" s="49" t="str">
        <f t="shared" si="26"/>
        <v/>
      </c>
      <c r="O240" t="str">
        <f t="shared" si="27"/>
        <v/>
      </c>
    </row>
    <row r="241" spans="1:15" ht="14.4" thickTop="1" thickBot="1" x14ac:dyDescent="0.3">
      <c r="A241" s="41" t="str">
        <f>IF('2015 data'!$A241 = "Sales", '2015 data'!B241, "")</f>
        <v/>
      </c>
      <c r="B241" s="41" t="str">
        <f>IF($A241="", "", VLOOKUP($A241, '2015 data'!B:G, 3, FALSE))</f>
        <v/>
      </c>
      <c r="C241" s="41" t="str">
        <f>IF($A241="", "", VLOOKUP($A241, '2015 data'!B:G, 4, FALSE))</f>
        <v/>
      </c>
      <c r="D241" s="42" t="str">
        <f>IF('2015 Consolidated'!$A241="", "", VLOOKUP('2015 Consolidated'!$A241, '2015 data'!B:G, 5, FALSE))</f>
        <v/>
      </c>
      <c r="E241" s="43" t="str">
        <f>IF($A241="", "", VLOOKUP($A241, '2015 data'!B:G, 6, FALSE))</f>
        <v/>
      </c>
      <c r="F241" s="43" t="str">
        <f>IF($A241="", "", IFERROR(VLOOKUP($A241, '2015 data'!C:G, 5, FALSE), 0))</f>
        <v/>
      </c>
      <c r="G241" s="44" t="str">
        <f>IFERROR(VLOOKUP($A241, '2015 data'!C:G, 4, FALSE), "")</f>
        <v/>
      </c>
      <c r="H241" s="43" t="str">
        <f t="shared" si="21"/>
        <v/>
      </c>
      <c r="I241" s="45" t="str">
        <f>IF($G241&lt;&gt;"","Received",IF($A241="","",Validation!$D$6-$D241))</f>
        <v/>
      </c>
      <c r="J241" s="49" t="str">
        <f t="shared" si="22"/>
        <v/>
      </c>
      <c r="K241" s="49" t="str">
        <f t="shared" si="23"/>
        <v/>
      </c>
      <c r="L241" s="49" t="str">
        <f t="shared" si="24"/>
        <v/>
      </c>
      <c r="M241" s="49" t="str">
        <f t="shared" si="25"/>
        <v/>
      </c>
      <c r="N241" s="49" t="str">
        <f t="shared" si="26"/>
        <v/>
      </c>
      <c r="O241" t="str">
        <f t="shared" si="27"/>
        <v/>
      </c>
    </row>
    <row r="242" spans="1:15" ht="14.4" thickTop="1" thickBot="1" x14ac:dyDescent="0.3">
      <c r="A242" s="41" t="str">
        <f>IF('2015 data'!$A242 = "Sales", '2015 data'!B242, "")</f>
        <v/>
      </c>
      <c r="B242" s="41" t="str">
        <f>IF($A242="", "", VLOOKUP($A242, '2015 data'!B:G, 3, FALSE))</f>
        <v/>
      </c>
      <c r="C242" s="41" t="str">
        <f>IF($A242="", "", VLOOKUP($A242, '2015 data'!B:G, 4, FALSE))</f>
        <v/>
      </c>
      <c r="D242" s="42" t="str">
        <f>IF('2015 Consolidated'!$A242="", "", VLOOKUP('2015 Consolidated'!$A242, '2015 data'!B:G, 5, FALSE))</f>
        <v/>
      </c>
      <c r="E242" s="43" t="str">
        <f>IF($A242="", "", VLOOKUP($A242, '2015 data'!B:G, 6, FALSE))</f>
        <v/>
      </c>
      <c r="F242" s="43" t="str">
        <f>IF($A242="", "", IFERROR(VLOOKUP($A242, '2015 data'!C:G, 5, FALSE), 0))</f>
        <v/>
      </c>
      <c r="G242" s="44" t="str">
        <f>IFERROR(VLOOKUP($A242, '2015 data'!C:G, 4, FALSE), "")</f>
        <v/>
      </c>
      <c r="H242" s="43" t="str">
        <f t="shared" si="21"/>
        <v/>
      </c>
      <c r="I242" s="45" t="str">
        <f>IF($G242&lt;&gt;"","Received",IF($A242="","",Validation!$D$6-$D242))</f>
        <v/>
      </c>
      <c r="J242" s="49" t="str">
        <f t="shared" si="22"/>
        <v/>
      </c>
      <c r="K242" s="49" t="str">
        <f t="shared" si="23"/>
        <v/>
      </c>
      <c r="L242" s="49" t="str">
        <f t="shared" si="24"/>
        <v/>
      </c>
      <c r="M242" s="49" t="str">
        <f t="shared" si="25"/>
        <v/>
      </c>
      <c r="N242" s="49" t="str">
        <f t="shared" si="26"/>
        <v/>
      </c>
      <c r="O242" t="str">
        <f t="shared" si="27"/>
        <v/>
      </c>
    </row>
    <row r="243" spans="1:15" ht="14.4" thickTop="1" thickBot="1" x14ac:dyDescent="0.3">
      <c r="A243" s="41" t="str">
        <f>IF('2015 data'!$A243 = "Sales", '2015 data'!B243, "")</f>
        <v/>
      </c>
      <c r="B243" s="41" t="str">
        <f>IF($A243="", "", VLOOKUP($A243, '2015 data'!B:G, 3, FALSE))</f>
        <v/>
      </c>
      <c r="C243" s="41" t="str">
        <f>IF($A243="", "", VLOOKUP($A243, '2015 data'!B:G, 4, FALSE))</f>
        <v/>
      </c>
      <c r="D243" s="42" t="str">
        <f>IF('2015 Consolidated'!$A243="", "", VLOOKUP('2015 Consolidated'!$A243, '2015 data'!B:G, 5, FALSE))</f>
        <v/>
      </c>
      <c r="E243" s="43" t="str">
        <f>IF($A243="", "", VLOOKUP($A243, '2015 data'!B:G, 6, FALSE))</f>
        <v/>
      </c>
      <c r="F243" s="43" t="str">
        <f>IF($A243="", "", IFERROR(VLOOKUP($A243, '2015 data'!C:G, 5, FALSE), 0))</f>
        <v/>
      </c>
      <c r="G243" s="44" t="str">
        <f>IFERROR(VLOOKUP($A243, '2015 data'!C:G, 4, FALSE), "")</f>
        <v/>
      </c>
      <c r="H243" s="43" t="str">
        <f t="shared" si="21"/>
        <v/>
      </c>
      <c r="I243" s="45" t="str">
        <f>IF($G243&lt;&gt;"","Received",IF($A243="","",Validation!$D$6-$D243))</f>
        <v/>
      </c>
      <c r="J243" s="49" t="str">
        <f t="shared" si="22"/>
        <v/>
      </c>
      <c r="K243" s="49" t="str">
        <f t="shared" si="23"/>
        <v/>
      </c>
      <c r="L243" s="49" t="str">
        <f t="shared" si="24"/>
        <v/>
      </c>
      <c r="M243" s="49" t="str">
        <f t="shared" si="25"/>
        <v/>
      </c>
      <c r="N243" s="49" t="str">
        <f t="shared" si="26"/>
        <v/>
      </c>
      <c r="O243" t="str">
        <f t="shared" si="27"/>
        <v/>
      </c>
    </row>
    <row r="244" spans="1:15" ht="14.4" thickTop="1" thickBot="1" x14ac:dyDescent="0.3">
      <c r="A244" s="41" t="str">
        <f>IF('2015 data'!$A244 = "Sales", '2015 data'!B244, "")</f>
        <v/>
      </c>
      <c r="B244" s="41" t="str">
        <f>IF($A244="", "", VLOOKUP($A244, '2015 data'!B:G, 3, FALSE))</f>
        <v/>
      </c>
      <c r="C244" s="41" t="str">
        <f>IF($A244="", "", VLOOKUP($A244, '2015 data'!B:G, 4, FALSE))</f>
        <v/>
      </c>
      <c r="D244" s="42" t="str">
        <f>IF('2015 Consolidated'!$A244="", "", VLOOKUP('2015 Consolidated'!$A244, '2015 data'!B:G, 5, FALSE))</f>
        <v/>
      </c>
      <c r="E244" s="43" t="str">
        <f>IF($A244="", "", VLOOKUP($A244, '2015 data'!B:G, 6, FALSE))</f>
        <v/>
      </c>
      <c r="F244" s="43" t="str">
        <f>IF($A244="", "", IFERROR(VLOOKUP($A244, '2015 data'!C:G, 5, FALSE), 0))</f>
        <v/>
      </c>
      <c r="G244" s="44" t="str">
        <f>IFERROR(VLOOKUP($A244, '2015 data'!C:G, 4, FALSE), "")</f>
        <v/>
      </c>
      <c r="H244" s="43" t="str">
        <f t="shared" si="21"/>
        <v/>
      </c>
      <c r="I244" s="45" t="str">
        <f>IF($G244&lt;&gt;"","Received",IF($A244="","",Validation!$D$6-$D244))</f>
        <v/>
      </c>
      <c r="J244" s="49" t="str">
        <f t="shared" si="22"/>
        <v/>
      </c>
      <c r="K244" s="49" t="str">
        <f t="shared" si="23"/>
        <v/>
      </c>
      <c r="L244" s="49" t="str">
        <f t="shared" si="24"/>
        <v/>
      </c>
      <c r="M244" s="49" t="str">
        <f t="shared" si="25"/>
        <v/>
      </c>
      <c r="N244" s="49" t="str">
        <f t="shared" si="26"/>
        <v/>
      </c>
      <c r="O244" t="str">
        <f t="shared" si="27"/>
        <v/>
      </c>
    </row>
    <row r="245" spans="1:15" ht="14.4" thickTop="1" thickBot="1" x14ac:dyDescent="0.3">
      <c r="A245" s="41" t="str">
        <f>IF('2015 data'!$A245 = "Sales", '2015 data'!B245, "")</f>
        <v/>
      </c>
      <c r="B245" s="41" t="str">
        <f>IF($A245="", "", VLOOKUP($A245, '2015 data'!B:G, 3, FALSE))</f>
        <v/>
      </c>
      <c r="C245" s="41" t="str">
        <f>IF($A245="", "", VLOOKUP($A245, '2015 data'!B:G, 4, FALSE))</f>
        <v/>
      </c>
      <c r="D245" s="42" t="str">
        <f>IF('2015 Consolidated'!$A245="", "", VLOOKUP('2015 Consolidated'!$A245, '2015 data'!B:G, 5, FALSE))</f>
        <v/>
      </c>
      <c r="E245" s="43" t="str">
        <f>IF($A245="", "", VLOOKUP($A245, '2015 data'!B:G, 6, FALSE))</f>
        <v/>
      </c>
      <c r="F245" s="43" t="str">
        <f>IF($A245="", "", IFERROR(VLOOKUP($A245, '2015 data'!C:G, 5, FALSE), 0))</f>
        <v/>
      </c>
      <c r="G245" s="44" t="str">
        <f>IFERROR(VLOOKUP($A245, '2015 data'!C:G, 4, FALSE), "")</f>
        <v/>
      </c>
      <c r="H245" s="43" t="str">
        <f t="shared" si="21"/>
        <v/>
      </c>
      <c r="I245" s="45" t="str">
        <f>IF($G245&lt;&gt;"","Received",IF($A245="","",Validation!$D$6-$D245))</f>
        <v/>
      </c>
      <c r="J245" s="49" t="str">
        <f t="shared" si="22"/>
        <v/>
      </c>
      <c r="K245" s="49" t="str">
        <f t="shared" si="23"/>
        <v/>
      </c>
      <c r="L245" s="49" t="str">
        <f t="shared" si="24"/>
        <v/>
      </c>
      <c r="M245" s="49" t="str">
        <f t="shared" si="25"/>
        <v/>
      </c>
      <c r="N245" s="49" t="str">
        <f t="shared" si="26"/>
        <v/>
      </c>
      <c r="O245" t="str">
        <f t="shared" si="27"/>
        <v/>
      </c>
    </row>
    <row r="246" spans="1:15" ht="14.4" thickTop="1" thickBot="1" x14ac:dyDescent="0.3">
      <c r="A246" s="41" t="str">
        <f>IF('2015 data'!$A246 = "Sales", '2015 data'!B246, "")</f>
        <v/>
      </c>
      <c r="B246" s="41" t="str">
        <f>IF($A246="", "", VLOOKUP($A246, '2015 data'!B:G, 3, FALSE))</f>
        <v/>
      </c>
      <c r="C246" s="41" t="str">
        <f>IF($A246="", "", VLOOKUP($A246, '2015 data'!B:G, 4, FALSE))</f>
        <v/>
      </c>
      <c r="D246" s="42" t="str">
        <f>IF('2015 Consolidated'!$A246="", "", VLOOKUP('2015 Consolidated'!$A246, '2015 data'!B:G, 5, FALSE))</f>
        <v/>
      </c>
      <c r="E246" s="43" t="str">
        <f>IF($A246="", "", VLOOKUP($A246, '2015 data'!B:G, 6, FALSE))</f>
        <v/>
      </c>
      <c r="F246" s="43" t="str">
        <f>IF($A246="", "", IFERROR(VLOOKUP($A246, '2015 data'!C:G, 5, FALSE), 0))</f>
        <v/>
      </c>
      <c r="G246" s="44" t="str">
        <f>IFERROR(VLOOKUP($A246, '2015 data'!C:G, 4, FALSE), "")</f>
        <v/>
      </c>
      <c r="H246" s="43" t="str">
        <f t="shared" si="21"/>
        <v/>
      </c>
      <c r="I246" s="45" t="str">
        <f>IF($G246&lt;&gt;"","Received",IF($A246="","",Validation!$D$6-$D246))</f>
        <v/>
      </c>
      <c r="J246" s="49" t="str">
        <f t="shared" si="22"/>
        <v/>
      </c>
      <c r="K246" s="49" t="str">
        <f t="shared" si="23"/>
        <v/>
      </c>
      <c r="L246" s="49" t="str">
        <f t="shared" si="24"/>
        <v/>
      </c>
      <c r="M246" s="49" t="str">
        <f t="shared" si="25"/>
        <v/>
      </c>
      <c r="N246" s="49" t="str">
        <f t="shared" si="26"/>
        <v/>
      </c>
      <c r="O246" t="str">
        <f t="shared" si="27"/>
        <v/>
      </c>
    </row>
    <row r="247" spans="1:15" ht="14.4" thickTop="1" thickBot="1" x14ac:dyDescent="0.3">
      <c r="A247" s="41" t="str">
        <f>IF('2015 data'!$A247 = "Sales", '2015 data'!B247, "")</f>
        <v/>
      </c>
      <c r="B247" s="41" t="str">
        <f>IF($A247="", "", VLOOKUP($A247, '2015 data'!B:G, 3, FALSE))</f>
        <v/>
      </c>
      <c r="C247" s="41" t="str">
        <f>IF($A247="", "", VLOOKUP($A247, '2015 data'!B:G, 4, FALSE))</f>
        <v/>
      </c>
      <c r="D247" s="42" t="str">
        <f>IF('2015 Consolidated'!$A247="", "", VLOOKUP('2015 Consolidated'!$A247, '2015 data'!B:G, 5, FALSE))</f>
        <v/>
      </c>
      <c r="E247" s="43" t="str">
        <f>IF($A247="", "", VLOOKUP($A247, '2015 data'!B:G, 6, FALSE))</f>
        <v/>
      </c>
      <c r="F247" s="43" t="str">
        <f>IF($A247="", "", IFERROR(VLOOKUP($A247, '2015 data'!C:G, 5, FALSE), 0))</f>
        <v/>
      </c>
      <c r="G247" s="44" t="str">
        <f>IFERROR(VLOOKUP($A247, '2015 data'!C:G, 4, FALSE), "")</f>
        <v/>
      </c>
      <c r="H247" s="43" t="str">
        <f t="shared" si="21"/>
        <v/>
      </c>
      <c r="I247" s="45" t="str">
        <f>IF($G247&lt;&gt;"","Received",IF($A247="","",Validation!$D$6-$D247))</f>
        <v/>
      </c>
      <c r="J247" s="49" t="str">
        <f t="shared" si="22"/>
        <v/>
      </c>
      <c r="K247" s="49" t="str">
        <f t="shared" si="23"/>
        <v/>
      </c>
      <c r="L247" s="49" t="str">
        <f t="shared" si="24"/>
        <v/>
      </c>
      <c r="M247" s="49" t="str">
        <f t="shared" si="25"/>
        <v/>
      </c>
      <c r="N247" s="49" t="str">
        <f t="shared" si="26"/>
        <v/>
      </c>
      <c r="O247" t="str">
        <f t="shared" si="27"/>
        <v/>
      </c>
    </row>
    <row r="248" spans="1:15" ht="14.4" thickTop="1" thickBot="1" x14ac:dyDescent="0.3">
      <c r="A248" s="41" t="str">
        <f>IF('2015 data'!$A248 = "Sales", '2015 data'!B248, "")</f>
        <v/>
      </c>
      <c r="B248" s="41" t="str">
        <f>IF($A248="", "", VLOOKUP($A248, '2015 data'!B:G, 3, FALSE))</f>
        <v/>
      </c>
      <c r="C248" s="41" t="str">
        <f>IF($A248="", "", VLOOKUP($A248, '2015 data'!B:G, 4, FALSE))</f>
        <v/>
      </c>
      <c r="D248" s="42" t="str">
        <f>IF('2015 Consolidated'!$A248="", "", VLOOKUP('2015 Consolidated'!$A248, '2015 data'!B:G, 5, FALSE))</f>
        <v/>
      </c>
      <c r="E248" s="43" t="str">
        <f>IF($A248="", "", VLOOKUP($A248, '2015 data'!B:G, 6, FALSE))</f>
        <v/>
      </c>
      <c r="F248" s="43" t="str">
        <f>IF($A248="", "", IFERROR(VLOOKUP($A248, '2015 data'!C:G, 5, FALSE), 0))</f>
        <v/>
      </c>
      <c r="G248" s="44" t="str">
        <f>IFERROR(VLOOKUP($A248, '2015 data'!C:G, 4, FALSE), "")</f>
        <v/>
      </c>
      <c r="H248" s="43" t="str">
        <f t="shared" si="21"/>
        <v/>
      </c>
      <c r="I248" s="45" t="str">
        <f>IF($G248&lt;&gt;"","Received",IF($A248="","",Validation!$D$6-$D248))</f>
        <v/>
      </c>
      <c r="J248" s="49" t="str">
        <f t="shared" si="22"/>
        <v/>
      </c>
      <c r="K248" s="49" t="str">
        <f t="shared" si="23"/>
        <v/>
      </c>
      <c r="L248" s="49" t="str">
        <f t="shared" si="24"/>
        <v/>
      </c>
      <c r="M248" s="49" t="str">
        <f t="shared" si="25"/>
        <v/>
      </c>
      <c r="N248" s="49" t="str">
        <f t="shared" si="26"/>
        <v/>
      </c>
      <c r="O248" t="str">
        <f t="shared" si="27"/>
        <v/>
      </c>
    </row>
    <row r="249" spans="1:15" ht="14.4" thickTop="1" thickBot="1" x14ac:dyDescent="0.3">
      <c r="A249" s="41" t="str">
        <f>IF('2015 data'!$A249 = "Sales", '2015 data'!B249, "")</f>
        <v/>
      </c>
      <c r="B249" s="41" t="str">
        <f>IF($A249="", "", VLOOKUP($A249, '2015 data'!B:G, 3, FALSE))</f>
        <v/>
      </c>
      <c r="C249" s="41" t="str">
        <f>IF($A249="", "", VLOOKUP($A249, '2015 data'!B:G, 4, FALSE))</f>
        <v/>
      </c>
      <c r="D249" s="42" t="str">
        <f>IF('2015 Consolidated'!$A249="", "", VLOOKUP('2015 Consolidated'!$A249, '2015 data'!B:G, 5, FALSE))</f>
        <v/>
      </c>
      <c r="E249" s="43" t="str">
        <f>IF($A249="", "", VLOOKUP($A249, '2015 data'!B:G, 6, FALSE))</f>
        <v/>
      </c>
      <c r="F249" s="43" t="str">
        <f>IF($A249="", "", IFERROR(VLOOKUP($A249, '2015 data'!C:G, 5, FALSE), 0))</f>
        <v/>
      </c>
      <c r="G249" s="44" t="str">
        <f>IFERROR(VLOOKUP($A249, '2015 data'!C:G, 4, FALSE), "")</f>
        <v/>
      </c>
      <c r="H249" s="43" t="str">
        <f t="shared" si="21"/>
        <v/>
      </c>
      <c r="I249" s="45" t="str">
        <f>IF($G249&lt;&gt;"","Received",IF($A249="","",Validation!$D$6-$D249))</f>
        <v/>
      </c>
      <c r="J249" s="49" t="str">
        <f t="shared" si="22"/>
        <v/>
      </c>
      <c r="K249" s="49" t="str">
        <f t="shared" si="23"/>
        <v/>
      </c>
      <c r="L249" s="49" t="str">
        <f t="shared" si="24"/>
        <v/>
      </c>
      <c r="M249" s="49" t="str">
        <f t="shared" si="25"/>
        <v/>
      </c>
      <c r="N249" s="49" t="str">
        <f t="shared" si="26"/>
        <v/>
      </c>
      <c r="O249" t="str">
        <f t="shared" si="27"/>
        <v/>
      </c>
    </row>
    <row r="250" spans="1:15" ht="14.4" thickTop="1" thickBot="1" x14ac:dyDescent="0.3">
      <c r="A250" s="41" t="str">
        <f>IF('2015 data'!$A250 = "Sales", '2015 data'!B250, "")</f>
        <v/>
      </c>
      <c r="B250" s="41" t="str">
        <f>IF($A250="", "", VLOOKUP($A250, '2015 data'!B:G, 3, FALSE))</f>
        <v/>
      </c>
      <c r="C250" s="41" t="str">
        <f>IF($A250="", "", VLOOKUP($A250, '2015 data'!B:G, 4, FALSE))</f>
        <v/>
      </c>
      <c r="D250" s="42" t="str">
        <f>IF('2015 Consolidated'!$A250="", "", VLOOKUP('2015 Consolidated'!$A250, '2015 data'!B:G, 5, FALSE))</f>
        <v/>
      </c>
      <c r="E250" s="43" t="str">
        <f>IF($A250="", "", VLOOKUP($A250, '2015 data'!B:G, 6, FALSE))</f>
        <v/>
      </c>
      <c r="F250" s="43" t="str">
        <f>IF($A250="", "", IFERROR(VLOOKUP($A250, '2015 data'!C:G, 5, FALSE), 0))</f>
        <v/>
      </c>
      <c r="G250" s="44" t="str">
        <f>IFERROR(VLOOKUP($A250, '2015 data'!C:G, 4, FALSE), "")</f>
        <v/>
      </c>
      <c r="H250" s="43" t="str">
        <f t="shared" si="21"/>
        <v/>
      </c>
      <c r="I250" s="45" t="str">
        <f>IF($G250&lt;&gt;"","Received",IF($A250="","",Validation!$D$6-$D250))</f>
        <v/>
      </c>
      <c r="J250" s="49" t="str">
        <f t="shared" si="22"/>
        <v/>
      </c>
      <c r="K250" s="49" t="str">
        <f t="shared" si="23"/>
        <v/>
      </c>
      <c r="L250" s="49" t="str">
        <f t="shared" si="24"/>
        <v/>
      </c>
      <c r="M250" s="49" t="str">
        <f t="shared" si="25"/>
        <v/>
      </c>
      <c r="N250" s="49" t="str">
        <f t="shared" si="26"/>
        <v/>
      </c>
      <c r="O250" t="str">
        <f t="shared" si="27"/>
        <v/>
      </c>
    </row>
    <row r="251" spans="1:15" ht="14.4" thickTop="1" thickBot="1" x14ac:dyDescent="0.3">
      <c r="A251" s="41" t="str">
        <f>IF('2015 data'!$A251 = "Sales", '2015 data'!B251, "")</f>
        <v/>
      </c>
      <c r="B251" s="41" t="str">
        <f>IF($A251="", "", VLOOKUP($A251, '2015 data'!B:G, 3, FALSE))</f>
        <v/>
      </c>
      <c r="C251" s="41" t="str">
        <f>IF($A251="", "", VLOOKUP($A251, '2015 data'!B:G, 4, FALSE))</f>
        <v/>
      </c>
      <c r="D251" s="42" t="str">
        <f>IF('2015 Consolidated'!$A251="", "", VLOOKUP('2015 Consolidated'!$A251, '2015 data'!B:G, 5, FALSE))</f>
        <v/>
      </c>
      <c r="E251" s="43" t="str">
        <f>IF($A251="", "", VLOOKUP($A251, '2015 data'!B:G, 6, FALSE))</f>
        <v/>
      </c>
      <c r="F251" s="43" t="str">
        <f>IF($A251="", "", IFERROR(VLOOKUP($A251, '2015 data'!C:G, 5, FALSE), 0))</f>
        <v/>
      </c>
      <c r="G251" s="44" t="str">
        <f>IFERROR(VLOOKUP($A251, '2015 data'!C:G, 4, FALSE), "")</f>
        <v/>
      </c>
      <c r="H251" s="43" t="str">
        <f t="shared" si="21"/>
        <v/>
      </c>
      <c r="I251" s="45" t="str">
        <f>IF($G251&lt;&gt;"","Received",IF($A251="","",Validation!$D$6-$D251))</f>
        <v/>
      </c>
      <c r="J251" s="49" t="str">
        <f t="shared" si="22"/>
        <v/>
      </c>
      <c r="K251" s="49" t="str">
        <f t="shared" si="23"/>
        <v/>
      </c>
      <c r="L251" s="49" t="str">
        <f t="shared" si="24"/>
        <v/>
      </c>
      <c r="M251" s="49" t="str">
        <f t="shared" si="25"/>
        <v/>
      </c>
      <c r="N251" s="49" t="str">
        <f t="shared" si="26"/>
        <v/>
      </c>
      <c r="O251" t="str">
        <f t="shared" si="27"/>
        <v/>
      </c>
    </row>
    <row r="252" spans="1:15" ht="14.4" thickTop="1" thickBot="1" x14ac:dyDescent="0.3">
      <c r="A252" s="41" t="str">
        <f>IF('2015 data'!$A252 = "Sales", '2015 data'!B252, "")</f>
        <v/>
      </c>
      <c r="B252" s="41" t="str">
        <f>IF($A252="", "", VLOOKUP($A252, '2015 data'!B:G, 3, FALSE))</f>
        <v/>
      </c>
      <c r="C252" s="41" t="str">
        <f>IF($A252="", "", VLOOKUP($A252, '2015 data'!B:G, 4, FALSE))</f>
        <v/>
      </c>
      <c r="D252" s="42" t="str">
        <f>IF('2015 Consolidated'!$A252="", "", VLOOKUP('2015 Consolidated'!$A252, '2015 data'!B:G, 5, FALSE))</f>
        <v/>
      </c>
      <c r="E252" s="43" t="str">
        <f>IF($A252="", "", VLOOKUP($A252, '2015 data'!B:G, 6, FALSE))</f>
        <v/>
      </c>
      <c r="F252" s="43" t="str">
        <f>IF($A252="", "", IFERROR(VLOOKUP($A252, '2015 data'!C:G, 5, FALSE), 0))</f>
        <v/>
      </c>
      <c r="G252" s="44" t="str">
        <f>IFERROR(VLOOKUP($A252, '2015 data'!C:G, 4, FALSE), "")</f>
        <v/>
      </c>
      <c r="H252" s="43" t="str">
        <f t="shared" si="21"/>
        <v/>
      </c>
      <c r="I252" s="45" t="str">
        <f>IF($G252&lt;&gt;"","Received",IF($A252="","",Validation!$D$6-$D252))</f>
        <v/>
      </c>
      <c r="J252" s="49" t="str">
        <f t="shared" si="22"/>
        <v/>
      </c>
      <c r="K252" s="49" t="str">
        <f t="shared" si="23"/>
        <v/>
      </c>
      <c r="L252" s="49" t="str">
        <f t="shared" si="24"/>
        <v/>
      </c>
      <c r="M252" s="49" t="str">
        <f t="shared" si="25"/>
        <v/>
      </c>
      <c r="N252" s="49" t="str">
        <f t="shared" si="26"/>
        <v/>
      </c>
      <c r="O252" t="str">
        <f t="shared" si="27"/>
        <v/>
      </c>
    </row>
    <row r="253" spans="1:15" ht="14.4" thickTop="1" thickBot="1" x14ac:dyDescent="0.3">
      <c r="A253" s="41" t="str">
        <f>IF('2015 data'!$A253 = "Sales", '2015 data'!B253, "")</f>
        <v/>
      </c>
      <c r="B253" s="41" t="str">
        <f>IF($A253="", "", VLOOKUP($A253, '2015 data'!B:G, 3, FALSE))</f>
        <v/>
      </c>
      <c r="C253" s="41" t="str">
        <f>IF($A253="", "", VLOOKUP($A253, '2015 data'!B:G, 4, FALSE))</f>
        <v/>
      </c>
      <c r="D253" s="42" t="str">
        <f>IF('2015 Consolidated'!$A253="", "", VLOOKUP('2015 Consolidated'!$A253, '2015 data'!B:G, 5, FALSE))</f>
        <v/>
      </c>
      <c r="E253" s="43" t="str">
        <f>IF($A253="", "", VLOOKUP($A253, '2015 data'!B:G, 6, FALSE))</f>
        <v/>
      </c>
      <c r="F253" s="43" t="str">
        <f>IF($A253="", "", IFERROR(VLOOKUP($A253, '2015 data'!C:G, 5, FALSE), 0))</f>
        <v/>
      </c>
      <c r="G253" s="44" t="str">
        <f>IFERROR(VLOOKUP($A253, '2015 data'!C:G, 4, FALSE), "")</f>
        <v/>
      </c>
      <c r="H253" s="43" t="str">
        <f t="shared" si="21"/>
        <v/>
      </c>
      <c r="I253" s="45" t="str">
        <f>IF($G253&lt;&gt;"","Received",IF($A253="","",Validation!$D$6-$D253))</f>
        <v/>
      </c>
      <c r="J253" s="49" t="str">
        <f t="shared" si="22"/>
        <v/>
      </c>
      <c r="K253" s="49" t="str">
        <f t="shared" si="23"/>
        <v/>
      </c>
      <c r="L253" s="49" t="str">
        <f t="shared" si="24"/>
        <v/>
      </c>
      <c r="M253" s="49" t="str">
        <f t="shared" si="25"/>
        <v/>
      </c>
      <c r="N253" s="49" t="str">
        <f t="shared" si="26"/>
        <v/>
      </c>
      <c r="O253" t="str">
        <f t="shared" si="27"/>
        <v/>
      </c>
    </row>
    <row r="254" spans="1:15" ht="14.4" thickTop="1" thickBot="1" x14ac:dyDescent="0.3">
      <c r="A254" s="41" t="str">
        <f>IF('2015 data'!$A254 = "Sales", '2015 data'!B254, "")</f>
        <v/>
      </c>
      <c r="B254" s="41" t="str">
        <f>IF($A254="", "", VLOOKUP($A254, '2015 data'!B:G, 3, FALSE))</f>
        <v/>
      </c>
      <c r="C254" s="41" t="str">
        <f>IF($A254="", "", VLOOKUP($A254, '2015 data'!B:G, 4, FALSE))</f>
        <v/>
      </c>
      <c r="D254" s="42" t="str">
        <f>IF('2015 Consolidated'!$A254="", "", VLOOKUP('2015 Consolidated'!$A254, '2015 data'!B:G, 5, FALSE))</f>
        <v/>
      </c>
      <c r="E254" s="43" t="str">
        <f>IF($A254="", "", VLOOKUP($A254, '2015 data'!B:G, 6, FALSE))</f>
        <v/>
      </c>
      <c r="F254" s="43" t="str">
        <f>IF($A254="", "", IFERROR(VLOOKUP($A254, '2015 data'!C:G, 5, FALSE), 0))</f>
        <v/>
      </c>
      <c r="G254" s="44" t="str">
        <f>IFERROR(VLOOKUP($A254, '2015 data'!C:G, 4, FALSE), "")</f>
        <v/>
      </c>
      <c r="H254" s="43" t="str">
        <f t="shared" si="21"/>
        <v/>
      </c>
      <c r="I254" s="45" t="str">
        <f>IF($G254&lt;&gt;"","Received",IF($A254="","",Validation!$D$6-$D254))</f>
        <v/>
      </c>
      <c r="J254" s="49" t="str">
        <f t="shared" si="22"/>
        <v/>
      </c>
      <c r="K254" s="49" t="str">
        <f t="shared" si="23"/>
        <v/>
      </c>
      <c r="L254" s="49" t="str">
        <f t="shared" si="24"/>
        <v/>
      </c>
      <c r="M254" s="49" t="str">
        <f t="shared" si="25"/>
        <v/>
      </c>
      <c r="N254" s="49" t="str">
        <f t="shared" si="26"/>
        <v/>
      </c>
      <c r="O254" t="str">
        <f t="shared" si="27"/>
        <v/>
      </c>
    </row>
    <row r="255" spans="1:15" ht="14.4" thickTop="1" thickBot="1" x14ac:dyDescent="0.3">
      <c r="A255" s="41" t="str">
        <f>IF('2015 data'!$A255 = "Sales", '2015 data'!B255, "")</f>
        <v/>
      </c>
      <c r="B255" s="41" t="str">
        <f>IF($A255="", "", VLOOKUP($A255, '2015 data'!B:G, 3, FALSE))</f>
        <v/>
      </c>
      <c r="C255" s="41" t="str">
        <f>IF($A255="", "", VLOOKUP($A255, '2015 data'!B:G, 4, FALSE))</f>
        <v/>
      </c>
      <c r="D255" s="42" t="str">
        <f>IF('2015 Consolidated'!$A255="", "", VLOOKUP('2015 Consolidated'!$A255, '2015 data'!B:G, 5, FALSE))</f>
        <v/>
      </c>
      <c r="E255" s="43" t="str">
        <f>IF($A255="", "", VLOOKUP($A255, '2015 data'!B:G, 6, FALSE))</f>
        <v/>
      </c>
      <c r="F255" s="43" t="str">
        <f>IF($A255="", "", IFERROR(VLOOKUP($A255, '2015 data'!C:G, 5, FALSE), 0))</f>
        <v/>
      </c>
      <c r="G255" s="44" t="str">
        <f>IFERROR(VLOOKUP($A255, '2015 data'!C:G, 4, FALSE), "")</f>
        <v/>
      </c>
      <c r="H255" s="43" t="str">
        <f t="shared" si="21"/>
        <v/>
      </c>
      <c r="I255" s="45" t="str">
        <f>IF($G255&lt;&gt;"","Received",IF($A255="","",Validation!$D$6-$D255))</f>
        <v/>
      </c>
      <c r="J255" s="49" t="str">
        <f t="shared" si="22"/>
        <v/>
      </c>
      <c r="K255" s="49" t="str">
        <f t="shared" si="23"/>
        <v/>
      </c>
      <c r="L255" s="49" t="str">
        <f t="shared" si="24"/>
        <v/>
      </c>
      <c r="M255" s="49" t="str">
        <f t="shared" si="25"/>
        <v/>
      </c>
      <c r="N255" s="49" t="str">
        <f t="shared" si="26"/>
        <v/>
      </c>
      <c r="O255" t="str">
        <f t="shared" si="27"/>
        <v/>
      </c>
    </row>
    <row r="256" spans="1:15" ht="14.4" thickTop="1" thickBot="1" x14ac:dyDescent="0.3">
      <c r="A256" s="41" t="str">
        <f>IF('2015 data'!$A256 = "Sales", '2015 data'!B256, "")</f>
        <v/>
      </c>
      <c r="B256" s="41" t="str">
        <f>IF($A256="", "", VLOOKUP($A256, '2015 data'!B:G, 3, FALSE))</f>
        <v/>
      </c>
      <c r="C256" s="41" t="str">
        <f>IF($A256="", "", VLOOKUP($A256, '2015 data'!B:G, 4, FALSE))</f>
        <v/>
      </c>
      <c r="D256" s="42" t="str">
        <f>IF('2015 Consolidated'!$A256="", "", VLOOKUP('2015 Consolidated'!$A256, '2015 data'!B:G, 5, FALSE))</f>
        <v/>
      </c>
      <c r="E256" s="43" t="str">
        <f>IF($A256="", "", VLOOKUP($A256, '2015 data'!B:G, 6, FALSE))</f>
        <v/>
      </c>
      <c r="F256" s="43" t="str">
        <f>IF($A256="", "", IFERROR(VLOOKUP($A256, '2015 data'!C:G, 5, FALSE), 0))</f>
        <v/>
      </c>
      <c r="G256" s="44" t="str">
        <f>IFERROR(VLOOKUP($A256, '2015 data'!C:G, 4, FALSE), "")</f>
        <v/>
      </c>
      <c r="H256" s="43" t="str">
        <f t="shared" si="21"/>
        <v/>
      </c>
      <c r="I256" s="45" t="str">
        <f>IF($G256&lt;&gt;"","Received",IF($A256="","",Validation!$D$6-$D256))</f>
        <v/>
      </c>
      <c r="J256" s="49" t="str">
        <f t="shared" si="22"/>
        <v/>
      </c>
      <c r="K256" s="49" t="str">
        <f t="shared" si="23"/>
        <v/>
      </c>
      <c r="L256" s="49" t="str">
        <f t="shared" si="24"/>
        <v/>
      </c>
      <c r="M256" s="49" t="str">
        <f t="shared" si="25"/>
        <v/>
      </c>
      <c r="N256" s="49" t="str">
        <f t="shared" si="26"/>
        <v/>
      </c>
      <c r="O256" t="str">
        <f t="shared" si="27"/>
        <v/>
      </c>
    </row>
    <row r="257" spans="1:15" ht="14.4" thickTop="1" thickBot="1" x14ac:dyDescent="0.3">
      <c r="A257" s="41" t="str">
        <f>IF('2015 data'!$A257 = "Sales", '2015 data'!B257, "")</f>
        <v/>
      </c>
      <c r="B257" s="41" t="str">
        <f>IF($A257="", "", VLOOKUP($A257, '2015 data'!B:G, 3, FALSE))</f>
        <v/>
      </c>
      <c r="C257" s="41" t="str">
        <f>IF($A257="", "", VLOOKUP($A257, '2015 data'!B:G, 4, FALSE))</f>
        <v/>
      </c>
      <c r="D257" s="42" t="str">
        <f>IF('2015 Consolidated'!$A257="", "", VLOOKUP('2015 Consolidated'!$A257, '2015 data'!B:G, 5, FALSE))</f>
        <v/>
      </c>
      <c r="E257" s="43" t="str">
        <f>IF($A257="", "", VLOOKUP($A257, '2015 data'!B:G, 6, FALSE))</f>
        <v/>
      </c>
      <c r="F257" s="43" t="str">
        <f>IF($A257="", "", IFERROR(VLOOKUP($A257, '2015 data'!C:G, 5, FALSE), 0))</f>
        <v/>
      </c>
      <c r="G257" s="44" t="str">
        <f>IFERROR(VLOOKUP($A257, '2015 data'!C:G, 4, FALSE), "")</f>
        <v/>
      </c>
      <c r="H257" s="43" t="str">
        <f t="shared" si="21"/>
        <v/>
      </c>
      <c r="I257" s="45" t="str">
        <f>IF($G257&lt;&gt;"","Received",IF($A257="","",Validation!$D$6-$D257))</f>
        <v/>
      </c>
      <c r="J257" s="49" t="str">
        <f t="shared" si="22"/>
        <v/>
      </c>
      <c r="K257" s="49" t="str">
        <f t="shared" si="23"/>
        <v/>
      </c>
      <c r="L257" s="49" t="str">
        <f t="shared" si="24"/>
        <v/>
      </c>
      <c r="M257" s="49" t="str">
        <f t="shared" si="25"/>
        <v/>
      </c>
      <c r="N257" s="49" t="str">
        <f t="shared" si="26"/>
        <v/>
      </c>
      <c r="O257" t="str">
        <f t="shared" si="27"/>
        <v/>
      </c>
    </row>
    <row r="258" spans="1:15" ht="14.4" thickTop="1" thickBot="1" x14ac:dyDescent="0.3">
      <c r="A258" s="41" t="str">
        <f>IF('2015 data'!$A258 = "Sales", '2015 data'!B258, "")</f>
        <v/>
      </c>
      <c r="B258" s="41" t="str">
        <f>IF($A258="", "", VLOOKUP($A258, '2015 data'!B:G, 3, FALSE))</f>
        <v/>
      </c>
      <c r="C258" s="41" t="str">
        <f>IF($A258="", "", VLOOKUP($A258, '2015 data'!B:G, 4, FALSE))</f>
        <v/>
      </c>
      <c r="D258" s="42" t="str">
        <f>IF('2015 Consolidated'!$A258="", "", VLOOKUP('2015 Consolidated'!$A258, '2015 data'!B:G, 5, FALSE))</f>
        <v/>
      </c>
      <c r="E258" s="43" t="str">
        <f>IF($A258="", "", VLOOKUP($A258, '2015 data'!B:G, 6, FALSE))</f>
        <v/>
      </c>
      <c r="F258" s="43" t="str">
        <f>IF($A258="", "", IFERROR(VLOOKUP($A258, '2015 data'!C:G, 5, FALSE), 0))</f>
        <v/>
      </c>
      <c r="G258" s="44" t="str">
        <f>IFERROR(VLOOKUP($A258, '2015 data'!C:G, 4, FALSE), "")</f>
        <v/>
      </c>
      <c r="H258" s="43" t="str">
        <f t="shared" si="21"/>
        <v/>
      </c>
      <c r="I258" s="45" t="str">
        <f>IF($G258&lt;&gt;"","Received",IF($A258="","",Validation!$D$6-$D258))</f>
        <v/>
      </c>
      <c r="J258" s="49" t="str">
        <f t="shared" si="22"/>
        <v/>
      </c>
      <c r="K258" s="49" t="str">
        <f t="shared" si="23"/>
        <v/>
      </c>
      <c r="L258" s="49" t="str">
        <f t="shared" si="24"/>
        <v/>
      </c>
      <c r="M258" s="49" t="str">
        <f t="shared" si="25"/>
        <v/>
      </c>
      <c r="N258" s="49" t="str">
        <f t="shared" si="26"/>
        <v/>
      </c>
      <c r="O258" t="str">
        <f t="shared" si="27"/>
        <v/>
      </c>
    </row>
    <row r="259" spans="1:15" ht="14.4" thickTop="1" thickBot="1" x14ac:dyDescent="0.3">
      <c r="A259" s="41" t="str">
        <f>IF('2015 data'!$A259 = "Sales", '2015 data'!B259, "")</f>
        <v/>
      </c>
      <c r="B259" s="41" t="str">
        <f>IF($A259="", "", VLOOKUP($A259, '2015 data'!B:G, 3, FALSE))</f>
        <v/>
      </c>
      <c r="C259" s="41" t="str">
        <f>IF($A259="", "", VLOOKUP($A259, '2015 data'!B:G, 4, FALSE))</f>
        <v/>
      </c>
      <c r="D259" s="42" t="str">
        <f>IF('2015 Consolidated'!$A259="", "", VLOOKUP('2015 Consolidated'!$A259, '2015 data'!B:G, 5, FALSE))</f>
        <v/>
      </c>
      <c r="E259" s="43" t="str">
        <f>IF($A259="", "", VLOOKUP($A259, '2015 data'!B:G, 6, FALSE))</f>
        <v/>
      </c>
      <c r="F259" s="43" t="str">
        <f>IF($A259="", "", IFERROR(VLOOKUP($A259, '2015 data'!C:G, 5, FALSE), 0))</f>
        <v/>
      </c>
      <c r="G259" s="44" t="str">
        <f>IFERROR(VLOOKUP($A259, '2015 data'!C:G, 4, FALSE), "")</f>
        <v/>
      </c>
      <c r="H259" s="43" t="str">
        <f t="shared" ref="H259:H322" si="28">IFERROR($E259+$F259, "")</f>
        <v/>
      </c>
      <c r="I259" s="45" t="str">
        <f>IF($G259&lt;&gt;"","Received",IF($A259="","",Validation!$D$6-$D259))</f>
        <v/>
      </c>
      <c r="J259" s="49" t="str">
        <f t="shared" ref="J259:J322" si="29">IF($I259="", "", IF($I259="Received", 0, 1))</f>
        <v/>
      </c>
      <c r="K259" s="49" t="str">
        <f t="shared" ref="K259:K322" si="30">IF($J259=1, IF(AND($I259&lt;=30, $I259&gt;=0), "0-30 days", IF(AND($I259&lt;=60, $I259&gt;=31), "31-60 days", IF(AND($I259&lt;=90, $I259&gt;=61), "61-90 days", IF($I259&gt;90, "&gt;90 days", "")))), "")</f>
        <v/>
      </c>
      <c r="L259" s="49" t="str">
        <f t="shared" ref="L259:L322" si="31">IFERROR(YEAR($D259), "")</f>
        <v/>
      </c>
      <c r="M259" s="49" t="str">
        <f t="shared" ref="M259:M322" si="32">IFERROR(YEAR($G259), "")</f>
        <v/>
      </c>
      <c r="N259" s="49" t="str">
        <f t="shared" ref="N259:N322" si="33">IFERROR(MONTH($G259), "")</f>
        <v/>
      </c>
      <c r="O259" t="str">
        <f t="shared" ref="O259:O322" si="34">IF($A259="","",COUNTIF($A:$A,$A259))</f>
        <v/>
      </c>
    </row>
    <row r="260" spans="1:15" ht="14.4" thickTop="1" thickBot="1" x14ac:dyDescent="0.3">
      <c r="A260" s="41" t="str">
        <f>IF('2015 data'!$A260 = "Sales", '2015 data'!B260, "")</f>
        <v/>
      </c>
      <c r="B260" s="41" t="str">
        <f>IF($A260="", "", VLOOKUP($A260, '2015 data'!B:G, 3, FALSE))</f>
        <v/>
      </c>
      <c r="C260" s="41" t="str">
        <f>IF($A260="", "", VLOOKUP($A260, '2015 data'!B:G, 4, FALSE))</f>
        <v/>
      </c>
      <c r="D260" s="42" t="str">
        <f>IF('2015 Consolidated'!$A260="", "", VLOOKUP('2015 Consolidated'!$A260, '2015 data'!B:G, 5, FALSE))</f>
        <v/>
      </c>
      <c r="E260" s="43" t="str">
        <f>IF($A260="", "", VLOOKUP($A260, '2015 data'!B:G, 6, FALSE))</f>
        <v/>
      </c>
      <c r="F260" s="43" t="str">
        <f>IF($A260="", "", IFERROR(VLOOKUP($A260, '2015 data'!C:G, 5, FALSE), 0))</f>
        <v/>
      </c>
      <c r="G260" s="44" t="str">
        <f>IFERROR(VLOOKUP($A260, '2015 data'!C:G, 4, FALSE), "")</f>
        <v/>
      </c>
      <c r="H260" s="43" t="str">
        <f t="shared" si="28"/>
        <v/>
      </c>
      <c r="I260" s="45" t="str">
        <f>IF($G260&lt;&gt;"","Received",IF($A260="","",Validation!$D$6-$D260))</f>
        <v/>
      </c>
      <c r="J260" s="49" t="str">
        <f t="shared" si="29"/>
        <v/>
      </c>
      <c r="K260" s="49" t="str">
        <f t="shared" si="30"/>
        <v/>
      </c>
      <c r="L260" s="49" t="str">
        <f t="shared" si="31"/>
        <v/>
      </c>
      <c r="M260" s="49" t="str">
        <f t="shared" si="32"/>
        <v/>
      </c>
      <c r="N260" s="49" t="str">
        <f t="shared" si="33"/>
        <v/>
      </c>
      <c r="O260" t="str">
        <f t="shared" si="34"/>
        <v/>
      </c>
    </row>
    <row r="261" spans="1:15" ht="14.4" thickTop="1" thickBot="1" x14ac:dyDescent="0.3">
      <c r="A261" s="41" t="str">
        <f>IF('2015 data'!$A261 = "Sales", '2015 data'!B261, "")</f>
        <v/>
      </c>
      <c r="B261" s="41" t="str">
        <f>IF($A261="", "", VLOOKUP($A261, '2015 data'!B:G, 3, FALSE))</f>
        <v/>
      </c>
      <c r="C261" s="41" t="str">
        <f>IF($A261="", "", VLOOKUP($A261, '2015 data'!B:G, 4, FALSE))</f>
        <v/>
      </c>
      <c r="D261" s="42" t="str">
        <f>IF('2015 Consolidated'!$A261="", "", VLOOKUP('2015 Consolidated'!$A261, '2015 data'!B:G, 5, FALSE))</f>
        <v/>
      </c>
      <c r="E261" s="43" t="str">
        <f>IF($A261="", "", VLOOKUP($A261, '2015 data'!B:G, 6, FALSE))</f>
        <v/>
      </c>
      <c r="F261" s="43" t="str">
        <f>IF($A261="", "", IFERROR(VLOOKUP($A261, '2015 data'!C:G, 5, FALSE), 0))</f>
        <v/>
      </c>
      <c r="G261" s="44" t="str">
        <f>IFERROR(VLOOKUP($A261, '2015 data'!C:G, 4, FALSE), "")</f>
        <v/>
      </c>
      <c r="H261" s="43" t="str">
        <f t="shared" si="28"/>
        <v/>
      </c>
      <c r="I261" s="45" t="str">
        <f>IF($G261&lt;&gt;"","Received",IF($A261="","",Validation!$D$6-$D261))</f>
        <v/>
      </c>
      <c r="J261" s="49" t="str">
        <f t="shared" si="29"/>
        <v/>
      </c>
      <c r="K261" s="49" t="str">
        <f t="shared" si="30"/>
        <v/>
      </c>
      <c r="L261" s="49" t="str">
        <f t="shared" si="31"/>
        <v/>
      </c>
      <c r="M261" s="49" t="str">
        <f t="shared" si="32"/>
        <v/>
      </c>
      <c r="N261" s="49" t="str">
        <f t="shared" si="33"/>
        <v/>
      </c>
      <c r="O261" t="str">
        <f t="shared" si="34"/>
        <v/>
      </c>
    </row>
    <row r="262" spans="1:15" ht="14.4" thickTop="1" thickBot="1" x14ac:dyDescent="0.3">
      <c r="A262" s="41" t="str">
        <f>IF('2015 data'!$A262 = "Sales", '2015 data'!B262, "")</f>
        <v/>
      </c>
      <c r="B262" s="41" t="str">
        <f>IF($A262="", "", VLOOKUP($A262, '2015 data'!B:G, 3, FALSE))</f>
        <v/>
      </c>
      <c r="C262" s="41" t="str">
        <f>IF($A262="", "", VLOOKUP($A262, '2015 data'!B:G, 4, FALSE))</f>
        <v/>
      </c>
      <c r="D262" s="42" t="str">
        <f>IF('2015 Consolidated'!$A262="", "", VLOOKUP('2015 Consolidated'!$A262, '2015 data'!B:G, 5, FALSE))</f>
        <v/>
      </c>
      <c r="E262" s="43" t="str">
        <f>IF($A262="", "", VLOOKUP($A262, '2015 data'!B:G, 6, FALSE))</f>
        <v/>
      </c>
      <c r="F262" s="43" t="str">
        <f>IF($A262="", "", IFERROR(VLOOKUP($A262, '2015 data'!C:G, 5, FALSE), 0))</f>
        <v/>
      </c>
      <c r="G262" s="44" t="str">
        <f>IFERROR(VLOOKUP($A262, '2015 data'!C:G, 4, FALSE), "")</f>
        <v/>
      </c>
      <c r="H262" s="43" t="str">
        <f t="shared" si="28"/>
        <v/>
      </c>
      <c r="I262" s="45" t="str">
        <f>IF($G262&lt;&gt;"","Received",IF($A262="","",Validation!$D$6-$D262))</f>
        <v/>
      </c>
      <c r="J262" s="49" t="str">
        <f t="shared" si="29"/>
        <v/>
      </c>
      <c r="K262" s="49" t="str">
        <f t="shared" si="30"/>
        <v/>
      </c>
      <c r="L262" s="49" t="str">
        <f t="shared" si="31"/>
        <v/>
      </c>
      <c r="M262" s="49" t="str">
        <f t="shared" si="32"/>
        <v/>
      </c>
      <c r="N262" s="49" t="str">
        <f t="shared" si="33"/>
        <v/>
      </c>
      <c r="O262" t="str">
        <f t="shared" si="34"/>
        <v/>
      </c>
    </row>
    <row r="263" spans="1:15" ht="14.4" thickTop="1" thickBot="1" x14ac:dyDescent="0.3">
      <c r="A263" s="41" t="str">
        <f>IF('2015 data'!$A263 = "Sales", '2015 data'!B263, "")</f>
        <v/>
      </c>
      <c r="B263" s="41" t="str">
        <f>IF($A263="", "", VLOOKUP($A263, '2015 data'!B:G, 3, FALSE))</f>
        <v/>
      </c>
      <c r="C263" s="41" t="str">
        <f>IF($A263="", "", VLOOKUP($A263, '2015 data'!B:G, 4, FALSE))</f>
        <v/>
      </c>
      <c r="D263" s="42" t="str">
        <f>IF('2015 Consolidated'!$A263="", "", VLOOKUP('2015 Consolidated'!$A263, '2015 data'!B:G, 5, FALSE))</f>
        <v/>
      </c>
      <c r="E263" s="43" t="str">
        <f>IF($A263="", "", VLOOKUP($A263, '2015 data'!B:G, 6, FALSE))</f>
        <v/>
      </c>
      <c r="F263" s="43" t="str">
        <f>IF($A263="", "", IFERROR(VLOOKUP($A263, '2015 data'!C:G, 5, FALSE), 0))</f>
        <v/>
      </c>
      <c r="G263" s="44" t="str">
        <f>IFERROR(VLOOKUP($A263, '2015 data'!C:G, 4, FALSE), "")</f>
        <v/>
      </c>
      <c r="H263" s="43" t="str">
        <f t="shared" si="28"/>
        <v/>
      </c>
      <c r="I263" s="45" t="str">
        <f>IF($G263&lt;&gt;"","Received",IF($A263="","",Validation!$D$6-$D263))</f>
        <v/>
      </c>
      <c r="J263" s="49" t="str">
        <f t="shared" si="29"/>
        <v/>
      </c>
      <c r="K263" s="49" t="str">
        <f t="shared" si="30"/>
        <v/>
      </c>
      <c r="L263" s="49" t="str">
        <f t="shared" si="31"/>
        <v/>
      </c>
      <c r="M263" s="49" t="str">
        <f t="shared" si="32"/>
        <v/>
      </c>
      <c r="N263" s="49" t="str">
        <f t="shared" si="33"/>
        <v/>
      </c>
      <c r="O263" t="str">
        <f t="shared" si="34"/>
        <v/>
      </c>
    </row>
    <row r="264" spans="1:15" ht="14.4" thickTop="1" thickBot="1" x14ac:dyDescent="0.3">
      <c r="A264" s="41" t="str">
        <f>IF('2015 data'!$A264 = "Sales", '2015 data'!B264, "")</f>
        <v/>
      </c>
      <c r="B264" s="41" t="str">
        <f>IF($A264="", "", VLOOKUP($A264, '2015 data'!B:G, 3, FALSE))</f>
        <v/>
      </c>
      <c r="C264" s="41" t="str">
        <f>IF($A264="", "", VLOOKUP($A264, '2015 data'!B:G, 4, FALSE))</f>
        <v/>
      </c>
      <c r="D264" s="42" t="str">
        <f>IF('2015 Consolidated'!$A264="", "", VLOOKUP('2015 Consolidated'!$A264, '2015 data'!B:G, 5, FALSE))</f>
        <v/>
      </c>
      <c r="E264" s="43" t="str">
        <f>IF($A264="", "", VLOOKUP($A264, '2015 data'!B:G, 6, FALSE))</f>
        <v/>
      </c>
      <c r="F264" s="43" t="str">
        <f>IF($A264="", "", IFERROR(VLOOKUP($A264, '2015 data'!C:G, 5, FALSE), 0))</f>
        <v/>
      </c>
      <c r="G264" s="44" t="str">
        <f>IFERROR(VLOOKUP($A264, '2015 data'!C:G, 4, FALSE), "")</f>
        <v/>
      </c>
      <c r="H264" s="43" t="str">
        <f t="shared" si="28"/>
        <v/>
      </c>
      <c r="I264" s="45" t="str">
        <f>IF($G264&lt;&gt;"","Received",IF($A264="","",Validation!$D$6-$D264))</f>
        <v/>
      </c>
      <c r="J264" s="49" t="str">
        <f t="shared" si="29"/>
        <v/>
      </c>
      <c r="K264" s="49" t="str">
        <f t="shared" si="30"/>
        <v/>
      </c>
      <c r="L264" s="49" t="str">
        <f t="shared" si="31"/>
        <v/>
      </c>
      <c r="M264" s="49" t="str">
        <f t="shared" si="32"/>
        <v/>
      </c>
      <c r="N264" s="49" t="str">
        <f t="shared" si="33"/>
        <v/>
      </c>
      <c r="O264" t="str">
        <f t="shared" si="34"/>
        <v/>
      </c>
    </row>
    <row r="265" spans="1:15" ht="14.4" thickTop="1" thickBot="1" x14ac:dyDescent="0.3">
      <c r="A265" s="41" t="str">
        <f>IF('2015 data'!$A265 = "Sales", '2015 data'!B265, "")</f>
        <v/>
      </c>
      <c r="B265" s="41" t="str">
        <f>IF($A265="", "", VLOOKUP($A265, '2015 data'!B:G, 3, FALSE))</f>
        <v/>
      </c>
      <c r="C265" s="41" t="str">
        <f>IF($A265="", "", VLOOKUP($A265, '2015 data'!B:G, 4, FALSE))</f>
        <v/>
      </c>
      <c r="D265" s="42" t="str">
        <f>IF('2015 Consolidated'!$A265="", "", VLOOKUP('2015 Consolidated'!$A265, '2015 data'!B:G, 5, FALSE))</f>
        <v/>
      </c>
      <c r="E265" s="43" t="str">
        <f>IF($A265="", "", VLOOKUP($A265, '2015 data'!B:G, 6, FALSE))</f>
        <v/>
      </c>
      <c r="F265" s="43" t="str">
        <f>IF($A265="", "", IFERROR(VLOOKUP($A265, '2015 data'!C:G, 5, FALSE), 0))</f>
        <v/>
      </c>
      <c r="G265" s="44" t="str">
        <f>IFERROR(VLOOKUP($A265, '2015 data'!C:G, 4, FALSE), "")</f>
        <v/>
      </c>
      <c r="H265" s="43" t="str">
        <f t="shared" si="28"/>
        <v/>
      </c>
      <c r="I265" s="45" t="str">
        <f>IF($G265&lt;&gt;"","Received",IF($A265="","",Validation!$D$6-$D265))</f>
        <v/>
      </c>
      <c r="J265" s="49" t="str">
        <f t="shared" si="29"/>
        <v/>
      </c>
      <c r="K265" s="49" t="str">
        <f t="shared" si="30"/>
        <v/>
      </c>
      <c r="L265" s="49" t="str">
        <f t="shared" si="31"/>
        <v/>
      </c>
      <c r="M265" s="49" t="str">
        <f t="shared" si="32"/>
        <v/>
      </c>
      <c r="N265" s="49" t="str">
        <f t="shared" si="33"/>
        <v/>
      </c>
      <c r="O265" t="str">
        <f t="shared" si="34"/>
        <v/>
      </c>
    </row>
    <row r="266" spans="1:15" ht="14.4" thickTop="1" thickBot="1" x14ac:dyDescent="0.3">
      <c r="A266" s="41" t="str">
        <f>IF('2015 data'!$A266 = "Sales", '2015 data'!B266, "")</f>
        <v/>
      </c>
      <c r="B266" s="41" t="str">
        <f>IF($A266="", "", VLOOKUP($A266, '2015 data'!B:G, 3, FALSE))</f>
        <v/>
      </c>
      <c r="C266" s="41" t="str">
        <f>IF($A266="", "", VLOOKUP($A266, '2015 data'!B:G, 4, FALSE))</f>
        <v/>
      </c>
      <c r="D266" s="42" t="str">
        <f>IF('2015 Consolidated'!$A266="", "", VLOOKUP('2015 Consolidated'!$A266, '2015 data'!B:G, 5, FALSE))</f>
        <v/>
      </c>
      <c r="E266" s="43" t="str">
        <f>IF($A266="", "", VLOOKUP($A266, '2015 data'!B:G, 6, FALSE))</f>
        <v/>
      </c>
      <c r="F266" s="43" t="str">
        <f>IF($A266="", "", IFERROR(VLOOKUP($A266, '2015 data'!C:G, 5, FALSE), 0))</f>
        <v/>
      </c>
      <c r="G266" s="44" t="str">
        <f>IFERROR(VLOOKUP($A266, '2015 data'!C:G, 4, FALSE), "")</f>
        <v/>
      </c>
      <c r="H266" s="43" t="str">
        <f t="shared" si="28"/>
        <v/>
      </c>
      <c r="I266" s="45" t="str">
        <f>IF($G266&lt;&gt;"","Received",IF($A266="","",Validation!$D$6-$D266))</f>
        <v/>
      </c>
      <c r="J266" s="49" t="str">
        <f t="shared" si="29"/>
        <v/>
      </c>
      <c r="K266" s="49" t="str">
        <f t="shared" si="30"/>
        <v/>
      </c>
      <c r="L266" s="49" t="str">
        <f t="shared" si="31"/>
        <v/>
      </c>
      <c r="M266" s="49" t="str">
        <f t="shared" si="32"/>
        <v/>
      </c>
      <c r="N266" s="49" t="str">
        <f t="shared" si="33"/>
        <v/>
      </c>
      <c r="O266" t="str">
        <f t="shared" si="34"/>
        <v/>
      </c>
    </row>
    <row r="267" spans="1:15" ht="14.4" thickTop="1" thickBot="1" x14ac:dyDescent="0.3">
      <c r="A267" s="41" t="str">
        <f>IF('2015 data'!$A267 = "Sales", '2015 data'!B267, "")</f>
        <v/>
      </c>
      <c r="B267" s="41" t="str">
        <f>IF($A267="", "", VLOOKUP($A267, '2015 data'!B:G, 3, FALSE))</f>
        <v/>
      </c>
      <c r="C267" s="41" t="str">
        <f>IF($A267="", "", VLOOKUP($A267, '2015 data'!B:G, 4, FALSE))</f>
        <v/>
      </c>
      <c r="D267" s="42" t="str">
        <f>IF('2015 Consolidated'!$A267="", "", VLOOKUP('2015 Consolidated'!$A267, '2015 data'!B:G, 5, FALSE))</f>
        <v/>
      </c>
      <c r="E267" s="43" t="str">
        <f>IF($A267="", "", VLOOKUP($A267, '2015 data'!B:G, 6, FALSE))</f>
        <v/>
      </c>
      <c r="F267" s="43" t="str">
        <f>IF($A267="", "", IFERROR(VLOOKUP($A267, '2015 data'!C:G, 5, FALSE), 0))</f>
        <v/>
      </c>
      <c r="G267" s="44" t="str">
        <f>IFERROR(VLOOKUP($A267, '2015 data'!C:G, 4, FALSE), "")</f>
        <v/>
      </c>
      <c r="H267" s="43" t="str">
        <f t="shared" si="28"/>
        <v/>
      </c>
      <c r="I267" s="45" t="str">
        <f>IF($G267&lt;&gt;"","Received",IF($A267="","",Validation!$D$6-$D267))</f>
        <v/>
      </c>
      <c r="J267" s="49" t="str">
        <f t="shared" si="29"/>
        <v/>
      </c>
      <c r="K267" s="49" t="str">
        <f t="shared" si="30"/>
        <v/>
      </c>
      <c r="L267" s="49" t="str">
        <f t="shared" si="31"/>
        <v/>
      </c>
      <c r="M267" s="49" t="str">
        <f t="shared" si="32"/>
        <v/>
      </c>
      <c r="N267" s="49" t="str">
        <f t="shared" si="33"/>
        <v/>
      </c>
      <c r="O267" t="str">
        <f t="shared" si="34"/>
        <v/>
      </c>
    </row>
    <row r="268" spans="1:15" ht="14.4" thickTop="1" thickBot="1" x14ac:dyDescent="0.3">
      <c r="A268" s="41" t="str">
        <f>IF('2015 data'!$A268 = "Sales", '2015 data'!B268, "")</f>
        <v/>
      </c>
      <c r="B268" s="41" t="str">
        <f>IF($A268="", "", VLOOKUP($A268, '2015 data'!B:G, 3, FALSE))</f>
        <v/>
      </c>
      <c r="C268" s="41" t="str">
        <f>IF($A268="", "", VLOOKUP($A268, '2015 data'!B:G, 4, FALSE))</f>
        <v/>
      </c>
      <c r="D268" s="42" t="str">
        <f>IF('2015 Consolidated'!$A268="", "", VLOOKUP('2015 Consolidated'!$A268, '2015 data'!B:G, 5, FALSE))</f>
        <v/>
      </c>
      <c r="E268" s="43" t="str">
        <f>IF($A268="", "", VLOOKUP($A268, '2015 data'!B:G, 6, FALSE))</f>
        <v/>
      </c>
      <c r="F268" s="43" t="str">
        <f>IF($A268="", "", IFERROR(VLOOKUP($A268, '2015 data'!C:G, 5, FALSE), 0))</f>
        <v/>
      </c>
      <c r="G268" s="44" t="str">
        <f>IFERROR(VLOOKUP($A268, '2015 data'!C:G, 4, FALSE), "")</f>
        <v/>
      </c>
      <c r="H268" s="43" t="str">
        <f t="shared" si="28"/>
        <v/>
      </c>
      <c r="I268" s="45" t="str">
        <f>IF($G268&lt;&gt;"","Received",IF($A268="","",Validation!$D$6-$D268))</f>
        <v/>
      </c>
      <c r="J268" s="49" t="str">
        <f t="shared" si="29"/>
        <v/>
      </c>
      <c r="K268" s="49" t="str">
        <f t="shared" si="30"/>
        <v/>
      </c>
      <c r="L268" s="49" t="str">
        <f t="shared" si="31"/>
        <v/>
      </c>
      <c r="M268" s="49" t="str">
        <f t="shared" si="32"/>
        <v/>
      </c>
      <c r="N268" s="49" t="str">
        <f t="shared" si="33"/>
        <v/>
      </c>
      <c r="O268" t="str">
        <f t="shared" si="34"/>
        <v/>
      </c>
    </row>
    <row r="269" spans="1:15" ht="14.4" thickTop="1" thickBot="1" x14ac:dyDescent="0.3">
      <c r="A269" s="41" t="str">
        <f>IF('2015 data'!$A269 = "Sales", '2015 data'!B269, "")</f>
        <v/>
      </c>
      <c r="B269" s="41" t="str">
        <f>IF($A269="", "", VLOOKUP($A269, '2015 data'!B:G, 3, FALSE))</f>
        <v/>
      </c>
      <c r="C269" s="41" t="str">
        <f>IF($A269="", "", VLOOKUP($A269, '2015 data'!B:G, 4, FALSE))</f>
        <v/>
      </c>
      <c r="D269" s="42" t="str">
        <f>IF('2015 Consolidated'!$A269="", "", VLOOKUP('2015 Consolidated'!$A269, '2015 data'!B:G, 5, FALSE))</f>
        <v/>
      </c>
      <c r="E269" s="43" t="str">
        <f>IF($A269="", "", VLOOKUP($A269, '2015 data'!B:G, 6, FALSE))</f>
        <v/>
      </c>
      <c r="F269" s="43" t="str">
        <f>IF($A269="", "", IFERROR(VLOOKUP($A269, '2015 data'!C:G, 5, FALSE), 0))</f>
        <v/>
      </c>
      <c r="G269" s="44" t="str">
        <f>IFERROR(VLOOKUP($A269, '2015 data'!C:G, 4, FALSE), "")</f>
        <v/>
      </c>
      <c r="H269" s="43" t="str">
        <f t="shared" si="28"/>
        <v/>
      </c>
      <c r="I269" s="45" t="str">
        <f>IF($G269&lt;&gt;"","Received",IF($A269="","",Validation!$D$6-$D269))</f>
        <v/>
      </c>
      <c r="J269" s="49" t="str">
        <f t="shared" si="29"/>
        <v/>
      </c>
      <c r="K269" s="49" t="str">
        <f t="shared" si="30"/>
        <v/>
      </c>
      <c r="L269" s="49" t="str">
        <f t="shared" si="31"/>
        <v/>
      </c>
      <c r="M269" s="49" t="str">
        <f t="shared" si="32"/>
        <v/>
      </c>
      <c r="N269" s="49" t="str">
        <f t="shared" si="33"/>
        <v/>
      </c>
      <c r="O269" t="str">
        <f t="shared" si="34"/>
        <v/>
      </c>
    </row>
    <row r="270" spans="1:15" ht="14.4" thickTop="1" thickBot="1" x14ac:dyDescent="0.3">
      <c r="A270" s="41" t="str">
        <f>IF('2015 data'!$A270 = "Sales", '2015 data'!B270, "")</f>
        <v/>
      </c>
      <c r="B270" s="41" t="str">
        <f>IF($A270="", "", VLOOKUP($A270, '2015 data'!B:G, 3, FALSE))</f>
        <v/>
      </c>
      <c r="C270" s="41" t="str">
        <f>IF($A270="", "", VLOOKUP($A270, '2015 data'!B:G, 4, FALSE))</f>
        <v/>
      </c>
      <c r="D270" s="42" t="str">
        <f>IF('2015 Consolidated'!$A270="", "", VLOOKUP('2015 Consolidated'!$A270, '2015 data'!B:G, 5, FALSE))</f>
        <v/>
      </c>
      <c r="E270" s="43" t="str">
        <f>IF($A270="", "", VLOOKUP($A270, '2015 data'!B:G, 6, FALSE))</f>
        <v/>
      </c>
      <c r="F270" s="43" t="str">
        <f>IF($A270="", "", IFERROR(VLOOKUP($A270, '2015 data'!C:G, 5, FALSE), 0))</f>
        <v/>
      </c>
      <c r="G270" s="44" t="str">
        <f>IFERROR(VLOOKUP($A270, '2015 data'!C:G, 4, FALSE), "")</f>
        <v/>
      </c>
      <c r="H270" s="43" t="str">
        <f t="shared" si="28"/>
        <v/>
      </c>
      <c r="I270" s="45" t="str">
        <f>IF($G270&lt;&gt;"","Received",IF($A270="","",Validation!$D$6-$D270))</f>
        <v/>
      </c>
      <c r="J270" s="49" t="str">
        <f t="shared" si="29"/>
        <v/>
      </c>
      <c r="K270" s="49" t="str">
        <f t="shared" si="30"/>
        <v/>
      </c>
      <c r="L270" s="49" t="str">
        <f t="shared" si="31"/>
        <v/>
      </c>
      <c r="M270" s="49" t="str">
        <f t="shared" si="32"/>
        <v/>
      </c>
      <c r="N270" s="49" t="str">
        <f t="shared" si="33"/>
        <v/>
      </c>
      <c r="O270" t="str">
        <f t="shared" si="34"/>
        <v/>
      </c>
    </row>
    <row r="271" spans="1:15" ht="14.4" thickTop="1" thickBot="1" x14ac:dyDescent="0.3">
      <c r="A271" s="41" t="str">
        <f>IF('2015 data'!$A271 = "Sales", '2015 data'!B271, "")</f>
        <v/>
      </c>
      <c r="B271" s="41" t="str">
        <f>IF($A271="", "", VLOOKUP($A271, '2015 data'!B:G, 3, FALSE))</f>
        <v/>
      </c>
      <c r="C271" s="41" t="str">
        <f>IF($A271="", "", VLOOKUP($A271, '2015 data'!B:G, 4, FALSE))</f>
        <v/>
      </c>
      <c r="D271" s="42" t="str">
        <f>IF('2015 Consolidated'!$A271="", "", VLOOKUP('2015 Consolidated'!$A271, '2015 data'!B:G, 5, FALSE))</f>
        <v/>
      </c>
      <c r="E271" s="43" t="str">
        <f>IF($A271="", "", VLOOKUP($A271, '2015 data'!B:G, 6, FALSE))</f>
        <v/>
      </c>
      <c r="F271" s="43" t="str">
        <f>IF($A271="", "", IFERROR(VLOOKUP($A271, '2015 data'!C:G, 5, FALSE), 0))</f>
        <v/>
      </c>
      <c r="G271" s="44" t="str">
        <f>IFERROR(VLOOKUP($A271, '2015 data'!C:G, 4, FALSE), "")</f>
        <v/>
      </c>
      <c r="H271" s="43" t="str">
        <f t="shared" si="28"/>
        <v/>
      </c>
      <c r="I271" s="45" t="str">
        <f>IF($G271&lt;&gt;"","Received",IF($A271="","",Validation!$D$6-$D271))</f>
        <v/>
      </c>
      <c r="J271" s="49" t="str">
        <f t="shared" si="29"/>
        <v/>
      </c>
      <c r="K271" s="49" t="str">
        <f t="shared" si="30"/>
        <v/>
      </c>
      <c r="L271" s="49" t="str">
        <f t="shared" si="31"/>
        <v/>
      </c>
      <c r="M271" s="49" t="str">
        <f t="shared" si="32"/>
        <v/>
      </c>
      <c r="N271" s="49" t="str">
        <f t="shared" si="33"/>
        <v/>
      </c>
      <c r="O271" t="str">
        <f t="shared" si="34"/>
        <v/>
      </c>
    </row>
    <row r="272" spans="1:15" ht="14.4" thickTop="1" thickBot="1" x14ac:dyDescent="0.3">
      <c r="A272" s="41" t="str">
        <f>IF('2015 data'!$A272 = "Sales", '2015 data'!B272, "")</f>
        <v/>
      </c>
      <c r="B272" s="41" t="str">
        <f>IF($A272="", "", VLOOKUP($A272, '2015 data'!B:G, 3, FALSE))</f>
        <v/>
      </c>
      <c r="C272" s="41" t="str">
        <f>IF($A272="", "", VLOOKUP($A272, '2015 data'!B:G, 4, FALSE))</f>
        <v/>
      </c>
      <c r="D272" s="42" t="str">
        <f>IF('2015 Consolidated'!$A272="", "", VLOOKUP('2015 Consolidated'!$A272, '2015 data'!B:G, 5, FALSE))</f>
        <v/>
      </c>
      <c r="E272" s="43" t="str">
        <f>IF($A272="", "", VLOOKUP($A272, '2015 data'!B:G, 6, FALSE))</f>
        <v/>
      </c>
      <c r="F272" s="43" t="str">
        <f>IF($A272="", "", IFERROR(VLOOKUP($A272, '2015 data'!C:G, 5, FALSE), 0))</f>
        <v/>
      </c>
      <c r="G272" s="44" t="str">
        <f>IFERROR(VLOOKUP($A272, '2015 data'!C:G, 4, FALSE), "")</f>
        <v/>
      </c>
      <c r="H272" s="43" t="str">
        <f t="shared" si="28"/>
        <v/>
      </c>
      <c r="I272" s="45" t="str">
        <f>IF($G272&lt;&gt;"","Received",IF($A272="","",Validation!$D$6-$D272))</f>
        <v/>
      </c>
      <c r="J272" s="49" t="str">
        <f t="shared" si="29"/>
        <v/>
      </c>
      <c r="K272" s="49" t="str">
        <f t="shared" si="30"/>
        <v/>
      </c>
      <c r="L272" s="49" t="str">
        <f t="shared" si="31"/>
        <v/>
      </c>
      <c r="M272" s="49" t="str">
        <f t="shared" si="32"/>
        <v/>
      </c>
      <c r="N272" s="49" t="str">
        <f t="shared" si="33"/>
        <v/>
      </c>
      <c r="O272" t="str">
        <f t="shared" si="34"/>
        <v/>
      </c>
    </row>
    <row r="273" spans="1:15" ht="14.4" thickTop="1" thickBot="1" x14ac:dyDescent="0.3">
      <c r="A273" s="41" t="str">
        <f>IF('2015 data'!$A273 = "Sales", '2015 data'!B273, "")</f>
        <v/>
      </c>
      <c r="B273" s="41" t="str">
        <f>IF($A273="", "", VLOOKUP($A273, '2015 data'!B:G, 3, FALSE))</f>
        <v/>
      </c>
      <c r="C273" s="41" t="str">
        <f>IF($A273="", "", VLOOKUP($A273, '2015 data'!B:G, 4, FALSE))</f>
        <v/>
      </c>
      <c r="D273" s="42" t="str">
        <f>IF('2015 Consolidated'!$A273="", "", VLOOKUP('2015 Consolidated'!$A273, '2015 data'!B:G, 5, FALSE))</f>
        <v/>
      </c>
      <c r="E273" s="43" t="str">
        <f>IF($A273="", "", VLOOKUP($A273, '2015 data'!B:G, 6, FALSE))</f>
        <v/>
      </c>
      <c r="F273" s="43" t="str">
        <f>IF($A273="", "", IFERROR(VLOOKUP($A273, '2015 data'!C:G, 5, FALSE), 0))</f>
        <v/>
      </c>
      <c r="G273" s="44" t="str">
        <f>IFERROR(VLOOKUP($A273, '2015 data'!C:G, 4, FALSE), "")</f>
        <v/>
      </c>
      <c r="H273" s="43" t="str">
        <f t="shared" si="28"/>
        <v/>
      </c>
      <c r="I273" s="45" t="str">
        <f>IF($G273&lt;&gt;"","Received",IF($A273="","",Validation!$D$6-$D273))</f>
        <v/>
      </c>
      <c r="J273" s="49" t="str">
        <f t="shared" si="29"/>
        <v/>
      </c>
      <c r="K273" s="49" t="str">
        <f t="shared" si="30"/>
        <v/>
      </c>
      <c r="L273" s="49" t="str">
        <f t="shared" si="31"/>
        <v/>
      </c>
      <c r="M273" s="49" t="str">
        <f t="shared" si="32"/>
        <v/>
      </c>
      <c r="N273" s="49" t="str">
        <f t="shared" si="33"/>
        <v/>
      </c>
      <c r="O273" t="str">
        <f t="shared" si="34"/>
        <v/>
      </c>
    </row>
    <row r="274" spans="1:15" ht="14.4" thickTop="1" thickBot="1" x14ac:dyDescent="0.3">
      <c r="A274" s="41" t="str">
        <f>IF('2015 data'!$A274 = "Sales", '2015 data'!B274, "")</f>
        <v/>
      </c>
      <c r="B274" s="41" t="str">
        <f>IF($A274="", "", VLOOKUP($A274, '2015 data'!B:G, 3, FALSE))</f>
        <v/>
      </c>
      <c r="C274" s="41" t="str">
        <f>IF($A274="", "", VLOOKUP($A274, '2015 data'!B:G, 4, FALSE))</f>
        <v/>
      </c>
      <c r="D274" s="42" t="str">
        <f>IF('2015 Consolidated'!$A274="", "", VLOOKUP('2015 Consolidated'!$A274, '2015 data'!B:G, 5, FALSE))</f>
        <v/>
      </c>
      <c r="E274" s="43" t="str">
        <f>IF($A274="", "", VLOOKUP($A274, '2015 data'!B:G, 6, FALSE))</f>
        <v/>
      </c>
      <c r="F274" s="43" t="str">
        <f>IF($A274="", "", IFERROR(VLOOKUP($A274, '2015 data'!C:G, 5, FALSE), 0))</f>
        <v/>
      </c>
      <c r="G274" s="44" t="str">
        <f>IFERROR(VLOOKUP($A274, '2015 data'!C:G, 4, FALSE), "")</f>
        <v/>
      </c>
      <c r="H274" s="43" t="str">
        <f t="shared" si="28"/>
        <v/>
      </c>
      <c r="I274" s="45" t="str">
        <f>IF($G274&lt;&gt;"","Received",IF($A274="","",Validation!$D$6-$D274))</f>
        <v/>
      </c>
      <c r="J274" s="49" t="str">
        <f t="shared" si="29"/>
        <v/>
      </c>
      <c r="K274" s="49" t="str">
        <f t="shared" si="30"/>
        <v/>
      </c>
      <c r="L274" s="49" t="str">
        <f t="shared" si="31"/>
        <v/>
      </c>
      <c r="M274" s="49" t="str">
        <f t="shared" si="32"/>
        <v/>
      </c>
      <c r="N274" s="49" t="str">
        <f t="shared" si="33"/>
        <v/>
      </c>
      <c r="O274" t="str">
        <f t="shared" si="34"/>
        <v/>
      </c>
    </row>
    <row r="275" spans="1:15" ht="14.4" thickTop="1" thickBot="1" x14ac:dyDescent="0.3">
      <c r="A275" s="41" t="str">
        <f>IF('2015 data'!$A275 = "Sales", '2015 data'!B275, "")</f>
        <v/>
      </c>
      <c r="B275" s="41" t="str">
        <f>IF($A275="", "", VLOOKUP($A275, '2015 data'!B:G, 3, FALSE))</f>
        <v/>
      </c>
      <c r="C275" s="41" t="str">
        <f>IF($A275="", "", VLOOKUP($A275, '2015 data'!B:G, 4, FALSE))</f>
        <v/>
      </c>
      <c r="D275" s="42" t="str">
        <f>IF('2015 Consolidated'!$A275="", "", VLOOKUP('2015 Consolidated'!$A275, '2015 data'!B:G, 5, FALSE))</f>
        <v/>
      </c>
      <c r="E275" s="43" t="str">
        <f>IF($A275="", "", VLOOKUP($A275, '2015 data'!B:G, 6, FALSE))</f>
        <v/>
      </c>
      <c r="F275" s="43" t="str">
        <f>IF($A275="", "", IFERROR(VLOOKUP($A275, '2015 data'!C:G, 5, FALSE), 0))</f>
        <v/>
      </c>
      <c r="G275" s="44" t="str">
        <f>IFERROR(VLOOKUP($A275, '2015 data'!C:G, 4, FALSE), "")</f>
        <v/>
      </c>
      <c r="H275" s="43" t="str">
        <f t="shared" si="28"/>
        <v/>
      </c>
      <c r="I275" s="45" t="str">
        <f>IF($G275&lt;&gt;"","Received",IF($A275="","",Validation!$D$6-$D275))</f>
        <v/>
      </c>
      <c r="J275" s="49" t="str">
        <f t="shared" si="29"/>
        <v/>
      </c>
      <c r="K275" s="49" t="str">
        <f t="shared" si="30"/>
        <v/>
      </c>
      <c r="L275" s="49" t="str">
        <f t="shared" si="31"/>
        <v/>
      </c>
      <c r="M275" s="49" t="str">
        <f t="shared" si="32"/>
        <v/>
      </c>
      <c r="N275" s="49" t="str">
        <f t="shared" si="33"/>
        <v/>
      </c>
      <c r="O275" t="str">
        <f t="shared" si="34"/>
        <v/>
      </c>
    </row>
    <row r="276" spans="1:15" ht="14.4" thickTop="1" thickBot="1" x14ac:dyDescent="0.3">
      <c r="A276" s="41" t="str">
        <f>IF('2015 data'!$A276 = "Sales", '2015 data'!B276, "")</f>
        <v/>
      </c>
      <c r="B276" s="41" t="str">
        <f>IF($A276="", "", VLOOKUP($A276, '2015 data'!B:G, 3, FALSE))</f>
        <v/>
      </c>
      <c r="C276" s="41" t="str">
        <f>IF($A276="", "", VLOOKUP($A276, '2015 data'!B:G, 4, FALSE))</f>
        <v/>
      </c>
      <c r="D276" s="42" t="str">
        <f>IF('2015 Consolidated'!$A276="", "", VLOOKUP('2015 Consolidated'!$A276, '2015 data'!B:G, 5, FALSE))</f>
        <v/>
      </c>
      <c r="E276" s="43" t="str">
        <f>IF($A276="", "", VLOOKUP($A276, '2015 data'!B:G, 6, FALSE))</f>
        <v/>
      </c>
      <c r="F276" s="43" t="str">
        <f>IF($A276="", "", IFERROR(VLOOKUP($A276, '2015 data'!C:G, 5, FALSE), 0))</f>
        <v/>
      </c>
      <c r="G276" s="44" t="str">
        <f>IFERROR(VLOOKUP($A276, '2015 data'!C:G, 4, FALSE), "")</f>
        <v/>
      </c>
      <c r="H276" s="43" t="str">
        <f t="shared" si="28"/>
        <v/>
      </c>
      <c r="I276" s="45" t="str">
        <f>IF($G276&lt;&gt;"","Received",IF($A276="","",Validation!$D$6-$D276))</f>
        <v/>
      </c>
      <c r="J276" s="49" t="str">
        <f t="shared" si="29"/>
        <v/>
      </c>
      <c r="K276" s="49" t="str">
        <f t="shared" si="30"/>
        <v/>
      </c>
      <c r="L276" s="49" t="str">
        <f t="shared" si="31"/>
        <v/>
      </c>
      <c r="M276" s="49" t="str">
        <f t="shared" si="32"/>
        <v/>
      </c>
      <c r="N276" s="49" t="str">
        <f t="shared" si="33"/>
        <v/>
      </c>
      <c r="O276" t="str">
        <f t="shared" si="34"/>
        <v/>
      </c>
    </row>
    <row r="277" spans="1:15" ht="14.4" thickTop="1" thickBot="1" x14ac:dyDescent="0.3">
      <c r="A277" s="41" t="str">
        <f>IF('2015 data'!$A277 = "Sales", '2015 data'!B277, "")</f>
        <v/>
      </c>
      <c r="B277" s="41" t="str">
        <f>IF($A277="", "", VLOOKUP($A277, '2015 data'!B:G, 3, FALSE))</f>
        <v/>
      </c>
      <c r="C277" s="41" t="str">
        <f>IF($A277="", "", VLOOKUP($A277, '2015 data'!B:G, 4, FALSE))</f>
        <v/>
      </c>
      <c r="D277" s="42" t="str">
        <f>IF('2015 Consolidated'!$A277="", "", VLOOKUP('2015 Consolidated'!$A277, '2015 data'!B:G, 5, FALSE))</f>
        <v/>
      </c>
      <c r="E277" s="43" t="str">
        <f>IF($A277="", "", VLOOKUP($A277, '2015 data'!B:G, 6, FALSE))</f>
        <v/>
      </c>
      <c r="F277" s="43" t="str">
        <f>IF($A277="", "", IFERROR(VLOOKUP($A277, '2015 data'!C:G, 5, FALSE), 0))</f>
        <v/>
      </c>
      <c r="G277" s="44" t="str">
        <f>IFERROR(VLOOKUP($A277, '2015 data'!C:G, 4, FALSE), "")</f>
        <v/>
      </c>
      <c r="H277" s="43" t="str">
        <f t="shared" si="28"/>
        <v/>
      </c>
      <c r="I277" s="45" t="str">
        <f>IF($G277&lt;&gt;"","Received",IF($A277="","",Validation!$D$6-$D277))</f>
        <v/>
      </c>
      <c r="J277" s="49" t="str">
        <f t="shared" si="29"/>
        <v/>
      </c>
      <c r="K277" s="49" t="str">
        <f t="shared" si="30"/>
        <v/>
      </c>
      <c r="L277" s="49" t="str">
        <f t="shared" si="31"/>
        <v/>
      </c>
      <c r="M277" s="49" t="str">
        <f t="shared" si="32"/>
        <v/>
      </c>
      <c r="N277" s="49" t="str">
        <f t="shared" si="33"/>
        <v/>
      </c>
      <c r="O277" t="str">
        <f t="shared" si="34"/>
        <v/>
      </c>
    </row>
    <row r="278" spans="1:15" ht="14.4" thickTop="1" thickBot="1" x14ac:dyDescent="0.3">
      <c r="A278" s="41" t="str">
        <f>IF('2015 data'!$A278 = "Sales", '2015 data'!B278, "")</f>
        <v/>
      </c>
      <c r="B278" s="41" t="str">
        <f>IF($A278="", "", VLOOKUP($A278, '2015 data'!B:G, 3, FALSE))</f>
        <v/>
      </c>
      <c r="C278" s="41" t="str">
        <f>IF($A278="", "", VLOOKUP($A278, '2015 data'!B:G, 4, FALSE))</f>
        <v/>
      </c>
      <c r="D278" s="42" t="str">
        <f>IF('2015 Consolidated'!$A278="", "", VLOOKUP('2015 Consolidated'!$A278, '2015 data'!B:G, 5, FALSE))</f>
        <v/>
      </c>
      <c r="E278" s="43" t="str">
        <f>IF($A278="", "", VLOOKUP($A278, '2015 data'!B:G, 6, FALSE))</f>
        <v/>
      </c>
      <c r="F278" s="43" t="str">
        <f>IF($A278="", "", IFERROR(VLOOKUP($A278, '2015 data'!C:G, 5, FALSE), 0))</f>
        <v/>
      </c>
      <c r="G278" s="44" t="str">
        <f>IFERROR(VLOOKUP($A278, '2015 data'!C:G, 4, FALSE), "")</f>
        <v/>
      </c>
      <c r="H278" s="43" t="str">
        <f t="shared" si="28"/>
        <v/>
      </c>
      <c r="I278" s="45" t="str">
        <f>IF($G278&lt;&gt;"","Received",IF($A278="","",Validation!$D$6-$D278))</f>
        <v/>
      </c>
      <c r="J278" s="49" t="str">
        <f t="shared" si="29"/>
        <v/>
      </c>
      <c r="K278" s="49" t="str">
        <f t="shared" si="30"/>
        <v/>
      </c>
      <c r="L278" s="49" t="str">
        <f t="shared" si="31"/>
        <v/>
      </c>
      <c r="M278" s="49" t="str">
        <f t="shared" si="32"/>
        <v/>
      </c>
      <c r="N278" s="49" t="str">
        <f t="shared" si="33"/>
        <v/>
      </c>
      <c r="O278" t="str">
        <f t="shared" si="34"/>
        <v/>
      </c>
    </row>
    <row r="279" spans="1:15" ht="14.4" thickTop="1" thickBot="1" x14ac:dyDescent="0.3">
      <c r="A279" s="41" t="str">
        <f>IF('2015 data'!$A279 = "Sales", '2015 data'!B279, "")</f>
        <v/>
      </c>
      <c r="B279" s="41" t="str">
        <f>IF($A279="", "", VLOOKUP($A279, '2015 data'!B:G, 3, FALSE))</f>
        <v/>
      </c>
      <c r="C279" s="41" t="str">
        <f>IF($A279="", "", VLOOKUP($A279, '2015 data'!B:G, 4, FALSE))</f>
        <v/>
      </c>
      <c r="D279" s="42" t="str">
        <f>IF('2015 Consolidated'!$A279="", "", VLOOKUP('2015 Consolidated'!$A279, '2015 data'!B:G, 5, FALSE))</f>
        <v/>
      </c>
      <c r="E279" s="43" t="str">
        <f>IF($A279="", "", VLOOKUP($A279, '2015 data'!B:G, 6, FALSE))</f>
        <v/>
      </c>
      <c r="F279" s="43" t="str">
        <f>IF($A279="", "", IFERROR(VLOOKUP($A279, '2015 data'!C:G, 5, FALSE), 0))</f>
        <v/>
      </c>
      <c r="G279" s="44" t="str">
        <f>IFERROR(VLOOKUP($A279, '2015 data'!C:G, 4, FALSE), "")</f>
        <v/>
      </c>
      <c r="H279" s="43" t="str">
        <f t="shared" si="28"/>
        <v/>
      </c>
      <c r="I279" s="45" t="str">
        <f>IF($G279&lt;&gt;"","Received",IF($A279="","",Validation!$D$6-$D279))</f>
        <v/>
      </c>
      <c r="J279" s="49" t="str">
        <f t="shared" si="29"/>
        <v/>
      </c>
      <c r="K279" s="49" t="str">
        <f t="shared" si="30"/>
        <v/>
      </c>
      <c r="L279" s="49" t="str">
        <f t="shared" si="31"/>
        <v/>
      </c>
      <c r="M279" s="49" t="str">
        <f t="shared" si="32"/>
        <v/>
      </c>
      <c r="N279" s="49" t="str">
        <f t="shared" si="33"/>
        <v/>
      </c>
      <c r="O279" t="str">
        <f t="shared" si="34"/>
        <v/>
      </c>
    </row>
    <row r="280" spans="1:15" ht="14.4" thickTop="1" thickBot="1" x14ac:dyDescent="0.3">
      <c r="A280" s="41" t="str">
        <f>IF('2015 data'!$A280 = "Sales", '2015 data'!B280, "")</f>
        <v/>
      </c>
      <c r="B280" s="41" t="str">
        <f>IF($A280="", "", VLOOKUP($A280, '2015 data'!B:G, 3, FALSE))</f>
        <v/>
      </c>
      <c r="C280" s="41" t="str">
        <f>IF($A280="", "", VLOOKUP($A280, '2015 data'!B:G, 4, FALSE))</f>
        <v/>
      </c>
      <c r="D280" s="42" t="str">
        <f>IF('2015 Consolidated'!$A280="", "", VLOOKUP('2015 Consolidated'!$A280, '2015 data'!B:G, 5, FALSE))</f>
        <v/>
      </c>
      <c r="E280" s="43" t="str">
        <f>IF($A280="", "", VLOOKUP($A280, '2015 data'!B:G, 6, FALSE))</f>
        <v/>
      </c>
      <c r="F280" s="43" t="str">
        <f>IF($A280="", "", IFERROR(VLOOKUP($A280, '2015 data'!C:G, 5, FALSE), 0))</f>
        <v/>
      </c>
      <c r="G280" s="44" t="str">
        <f>IFERROR(VLOOKUP($A280, '2015 data'!C:G, 4, FALSE), "")</f>
        <v/>
      </c>
      <c r="H280" s="43" t="str">
        <f t="shared" si="28"/>
        <v/>
      </c>
      <c r="I280" s="45" t="str">
        <f>IF($G280&lt;&gt;"","Received",IF($A280="","",Validation!$D$6-$D280))</f>
        <v/>
      </c>
      <c r="J280" s="49" t="str">
        <f t="shared" si="29"/>
        <v/>
      </c>
      <c r="K280" s="49" t="str">
        <f t="shared" si="30"/>
        <v/>
      </c>
      <c r="L280" s="49" t="str">
        <f t="shared" si="31"/>
        <v/>
      </c>
      <c r="M280" s="49" t="str">
        <f t="shared" si="32"/>
        <v/>
      </c>
      <c r="N280" s="49" t="str">
        <f t="shared" si="33"/>
        <v/>
      </c>
      <c r="O280" t="str">
        <f t="shared" si="34"/>
        <v/>
      </c>
    </row>
    <row r="281" spans="1:15" ht="14.4" thickTop="1" thickBot="1" x14ac:dyDescent="0.3">
      <c r="A281" s="41" t="str">
        <f>IF('2015 data'!$A281 = "Sales", '2015 data'!B281, "")</f>
        <v/>
      </c>
      <c r="B281" s="41" t="str">
        <f>IF($A281="", "", VLOOKUP($A281, '2015 data'!B:G, 3, FALSE))</f>
        <v/>
      </c>
      <c r="C281" s="41" t="str">
        <f>IF($A281="", "", VLOOKUP($A281, '2015 data'!B:G, 4, FALSE))</f>
        <v/>
      </c>
      <c r="D281" s="42" t="str">
        <f>IF('2015 Consolidated'!$A281="", "", VLOOKUP('2015 Consolidated'!$A281, '2015 data'!B:G, 5, FALSE))</f>
        <v/>
      </c>
      <c r="E281" s="43" t="str">
        <f>IF($A281="", "", VLOOKUP($A281, '2015 data'!B:G, 6, FALSE))</f>
        <v/>
      </c>
      <c r="F281" s="43" t="str">
        <f>IF($A281="", "", IFERROR(VLOOKUP($A281, '2015 data'!C:G, 5, FALSE), 0))</f>
        <v/>
      </c>
      <c r="G281" s="44" t="str">
        <f>IFERROR(VLOOKUP($A281, '2015 data'!C:G, 4, FALSE), "")</f>
        <v/>
      </c>
      <c r="H281" s="43" t="str">
        <f t="shared" si="28"/>
        <v/>
      </c>
      <c r="I281" s="45" t="str">
        <f>IF($G281&lt;&gt;"","Received",IF($A281="","",Validation!$D$6-$D281))</f>
        <v/>
      </c>
      <c r="J281" s="49" t="str">
        <f t="shared" si="29"/>
        <v/>
      </c>
      <c r="K281" s="49" t="str">
        <f t="shared" si="30"/>
        <v/>
      </c>
      <c r="L281" s="49" t="str">
        <f t="shared" si="31"/>
        <v/>
      </c>
      <c r="M281" s="49" t="str">
        <f t="shared" si="32"/>
        <v/>
      </c>
      <c r="N281" s="49" t="str">
        <f t="shared" si="33"/>
        <v/>
      </c>
      <c r="O281" t="str">
        <f t="shared" si="34"/>
        <v/>
      </c>
    </row>
    <row r="282" spans="1:15" ht="14.4" thickTop="1" thickBot="1" x14ac:dyDescent="0.3">
      <c r="A282" s="41" t="str">
        <f>IF('2015 data'!$A282 = "Sales", '2015 data'!B282, "")</f>
        <v/>
      </c>
      <c r="B282" s="41" t="str">
        <f>IF($A282="", "", VLOOKUP($A282, '2015 data'!B:G, 3, FALSE))</f>
        <v/>
      </c>
      <c r="C282" s="41" t="str">
        <f>IF($A282="", "", VLOOKUP($A282, '2015 data'!B:G, 4, FALSE))</f>
        <v/>
      </c>
      <c r="D282" s="42" t="str">
        <f>IF('2015 Consolidated'!$A282="", "", VLOOKUP('2015 Consolidated'!$A282, '2015 data'!B:G, 5, FALSE))</f>
        <v/>
      </c>
      <c r="E282" s="43" t="str">
        <f>IF($A282="", "", VLOOKUP($A282, '2015 data'!B:G, 6, FALSE))</f>
        <v/>
      </c>
      <c r="F282" s="43" t="str">
        <f>IF($A282="", "", IFERROR(VLOOKUP($A282, '2015 data'!C:G, 5, FALSE), 0))</f>
        <v/>
      </c>
      <c r="G282" s="44" t="str">
        <f>IFERROR(VLOOKUP($A282, '2015 data'!C:G, 4, FALSE), "")</f>
        <v/>
      </c>
      <c r="H282" s="43" t="str">
        <f t="shared" si="28"/>
        <v/>
      </c>
      <c r="I282" s="45" t="str">
        <f>IF($G282&lt;&gt;"","Received",IF($A282="","",Validation!$D$6-$D282))</f>
        <v/>
      </c>
      <c r="J282" s="49" t="str">
        <f t="shared" si="29"/>
        <v/>
      </c>
      <c r="K282" s="49" t="str">
        <f t="shared" si="30"/>
        <v/>
      </c>
      <c r="L282" s="49" t="str">
        <f t="shared" si="31"/>
        <v/>
      </c>
      <c r="M282" s="49" t="str">
        <f t="shared" si="32"/>
        <v/>
      </c>
      <c r="N282" s="49" t="str">
        <f t="shared" si="33"/>
        <v/>
      </c>
      <c r="O282" t="str">
        <f t="shared" si="34"/>
        <v/>
      </c>
    </row>
    <row r="283" spans="1:15" ht="14.4" thickTop="1" thickBot="1" x14ac:dyDescent="0.3">
      <c r="A283" s="41" t="str">
        <f>IF('2015 data'!$A283 = "Sales", '2015 data'!B283, "")</f>
        <v/>
      </c>
      <c r="B283" s="41" t="str">
        <f>IF($A283="", "", VLOOKUP($A283, '2015 data'!B:G, 3, FALSE))</f>
        <v/>
      </c>
      <c r="C283" s="41" t="str">
        <f>IF($A283="", "", VLOOKUP($A283, '2015 data'!B:G, 4, FALSE))</f>
        <v/>
      </c>
      <c r="D283" s="42" t="str">
        <f>IF('2015 Consolidated'!$A283="", "", VLOOKUP('2015 Consolidated'!$A283, '2015 data'!B:G, 5, FALSE))</f>
        <v/>
      </c>
      <c r="E283" s="43" t="str">
        <f>IF($A283="", "", VLOOKUP($A283, '2015 data'!B:G, 6, FALSE))</f>
        <v/>
      </c>
      <c r="F283" s="43" t="str">
        <f>IF($A283="", "", IFERROR(VLOOKUP($A283, '2015 data'!C:G, 5, FALSE), 0))</f>
        <v/>
      </c>
      <c r="G283" s="44" t="str">
        <f>IFERROR(VLOOKUP($A283, '2015 data'!C:G, 4, FALSE), "")</f>
        <v/>
      </c>
      <c r="H283" s="43" t="str">
        <f t="shared" si="28"/>
        <v/>
      </c>
      <c r="I283" s="45" t="str">
        <f>IF($G283&lt;&gt;"","Received",IF($A283="","",Validation!$D$6-$D283))</f>
        <v/>
      </c>
      <c r="J283" s="49" t="str">
        <f t="shared" si="29"/>
        <v/>
      </c>
      <c r="K283" s="49" t="str">
        <f t="shared" si="30"/>
        <v/>
      </c>
      <c r="L283" s="49" t="str">
        <f t="shared" si="31"/>
        <v/>
      </c>
      <c r="M283" s="49" t="str">
        <f t="shared" si="32"/>
        <v/>
      </c>
      <c r="N283" s="49" t="str">
        <f t="shared" si="33"/>
        <v/>
      </c>
      <c r="O283" t="str">
        <f t="shared" si="34"/>
        <v/>
      </c>
    </row>
    <row r="284" spans="1:15" ht="14.4" thickTop="1" thickBot="1" x14ac:dyDescent="0.3">
      <c r="A284" s="41" t="str">
        <f>IF('2015 data'!$A284 = "Sales", '2015 data'!B284, "")</f>
        <v/>
      </c>
      <c r="B284" s="41" t="str">
        <f>IF($A284="", "", VLOOKUP($A284, '2015 data'!B:G, 3, FALSE))</f>
        <v/>
      </c>
      <c r="C284" s="41" t="str">
        <f>IF($A284="", "", VLOOKUP($A284, '2015 data'!B:G, 4, FALSE))</f>
        <v/>
      </c>
      <c r="D284" s="42" t="str">
        <f>IF('2015 Consolidated'!$A284="", "", VLOOKUP('2015 Consolidated'!$A284, '2015 data'!B:G, 5, FALSE))</f>
        <v/>
      </c>
      <c r="E284" s="43" t="str">
        <f>IF($A284="", "", VLOOKUP($A284, '2015 data'!B:G, 6, FALSE))</f>
        <v/>
      </c>
      <c r="F284" s="43" t="str">
        <f>IF($A284="", "", IFERROR(VLOOKUP($A284, '2015 data'!C:G, 5, FALSE), 0))</f>
        <v/>
      </c>
      <c r="G284" s="44" t="str">
        <f>IFERROR(VLOOKUP($A284, '2015 data'!C:G, 4, FALSE), "")</f>
        <v/>
      </c>
      <c r="H284" s="43" t="str">
        <f t="shared" si="28"/>
        <v/>
      </c>
      <c r="I284" s="45" t="str">
        <f>IF($G284&lt;&gt;"","Received",IF($A284="","",Validation!$D$6-$D284))</f>
        <v/>
      </c>
      <c r="J284" s="49" t="str">
        <f t="shared" si="29"/>
        <v/>
      </c>
      <c r="K284" s="49" t="str">
        <f t="shared" si="30"/>
        <v/>
      </c>
      <c r="L284" s="49" t="str">
        <f t="shared" si="31"/>
        <v/>
      </c>
      <c r="M284" s="49" t="str">
        <f t="shared" si="32"/>
        <v/>
      </c>
      <c r="N284" s="49" t="str">
        <f t="shared" si="33"/>
        <v/>
      </c>
      <c r="O284" t="str">
        <f t="shared" si="34"/>
        <v/>
      </c>
    </row>
    <row r="285" spans="1:15" ht="14.4" thickTop="1" thickBot="1" x14ac:dyDescent="0.3">
      <c r="A285" s="41" t="str">
        <f>IF('2015 data'!$A285 = "Sales", '2015 data'!B285, "")</f>
        <v/>
      </c>
      <c r="B285" s="41" t="str">
        <f>IF($A285="", "", VLOOKUP($A285, '2015 data'!B:G, 3, FALSE))</f>
        <v/>
      </c>
      <c r="C285" s="41" t="str">
        <f>IF($A285="", "", VLOOKUP($A285, '2015 data'!B:G, 4, FALSE))</f>
        <v/>
      </c>
      <c r="D285" s="42" t="str">
        <f>IF('2015 Consolidated'!$A285="", "", VLOOKUP('2015 Consolidated'!$A285, '2015 data'!B:G, 5, FALSE))</f>
        <v/>
      </c>
      <c r="E285" s="43" t="str">
        <f>IF($A285="", "", VLOOKUP($A285, '2015 data'!B:G, 6, FALSE))</f>
        <v/>
      </c>
      <c r="F285" s="43" t="str">
        <f>IF($A285="", "", IFERROR(VLOOKUP($A285, '2015 data'!C:G, 5, FALSE), 0))</f>
        <v/>
      </c>
      <c r="G285" s="44" t="str">
        <f>IFERROR(VLOOKUP($A285, '2015 data'!C:G, 4, FALSE), "")</f>
        <v/>
      </c>
      <c r="H285" s="43" t="str">
        <f t="shared" si="28"/>
        <v/>
      </c>
      <c r="I285" s="45" t="str">
        <f>IF($G285&lt;&gt;"","Received",IF($A285="","",Validation!$D$6-$D285))</f>
        <v/>
      </c>
      <c r="J285" s="49" t="str">
        <f t="shared" si="29"/>
        <v/>
      </c>
      <c r="K285" s="49" t="str">
        <f t="shared" si="30"/>
        <v/>
      </c>
      <c r="L285" s="49" t="str">
        <f t="shared" si="31"/>
        <v/>
      </c>
      <c r="M285" s="49" t="str">
        <f t="shared" si="32"/>
        <v/>
      </c>
      <c r="N285" s="49" t="str">
        <f t="shared" si="33"/>
        <v/>
      </c>
      <c r="O285" t="str">
        <f t="shared" si="34"/>
        <v/>
      </c>
    </row>
    <row r="286" spans="1:15" ht="14.4" thickTop="1" thickBot="1" x14ac:dyDescent="0.3">
      <c r="A286" s="41" t="str">
        <f>IF('2015 data'!$A286 = "Sales", '2015 data'!B286, "")</f>
        <v/>
      </c>
      <c r="B286" s="41" t="str">
        <f>IF($A286="", "", VLOOKUP($A286, '2015 data'!B:G, 3, FALSE))</f>
        <v/>
      </c>
      <c r="C286" s="41" t="str">
        <f>IF($A286="", "", VLOOKUP($A286, '2015 data'!B:G, 4, FALSE))</f>
        <v/>
      </c>
      <c r="D286" s="42" t="str">
        <f>IF('2015 Consolidated'!$A286="", "", VLOOKUP('2015 Consolidated'!$A286, '2015 data'!B:G, 5, FALSE))</f>
        <v/>
      </c>
      <c r="E286" s="43" t="str">
        <f>IF($A286="", "", VLOOKUP($A286, '2015 data'!B:G, 6, FALSE))</f>
        <v/>
      </c>
      <c r="F286" s="43" t="str">
        <f>IF($A286="", "", IFERROR(VLOOKUP($A286, '2015 data'!C:G, 5, FALSE), 0))</f>
        <v/>
      </c>
      <c r="G286" s="44" t="str">
        <f>IFERROR(VLOOKUP($A286, '2015 data'!C:G, 4, FALSE), "")</f>
        <v/>
      </c>
      <c r="H286" s="43" t="str">
        <f t="shared" si="28"/>
        <v/>
      </c>
      <c r="I286" s="45" t="str">
        <f>IF($G286&lt;&gt;"","Received",IF($A286="","",Validation!$D$6-$D286))</f>
        <v/>
      </c>
      <c r="J286" s="49" t="str">
        <f t="shared" si="29"/>
        <v/>
      </c>
      <c r="K286" s="49" t="str">
        <f t="shared" si="30"/>
        <v/>
      </c>
      <c r="L286" s="49" t="str">
        <f t="shared" si="31"/>
        <v/>
      </c>
      <c r="M286" s="49" t="str">
        <f t="shared" si="32"/>
        <v/>
      </c>
      <c r="N286" s="49" t="str">
        <f t="shared" si="33"/>
        <v/>
      </c>
      <c r="O286" t="str">
        <f t="shared" si="34"/>
        <v/>
      </c>
    </row>
    <row r="287" spans="1:15" ht="14.4" thickTop="1" thickBot="1" x14ac:dyDescent="0.3">
      <c r="A287" s="41" t="str">
        <f>IF('2015 data'!$A287 = "Sales", '2015 data'!B287, "")</f>
        <v/>
      </c>
      <c r="B287" s="41" t="str">
        <f>IF($A287="", "", VLOOKUP($A287, '2015 data'!B:G, 3, FALSE))</f>
        <v/>
      </c>
      <c r="C287" s="41" t="str">
        <f>IF($A287="", "", VLOOKUP($A287, '2015 data'!B:G, 4, FALSE))</f>
        <v/>
      </c>
      <c r="D287" s="42" t="str">
        <f>IF('2015 Consolidated'!$A287="", "", VLOOKUP('2015 Consolidated'!$A287, '2015 data'!B:G, 5, FALSE))</f>
        <v/>
      </c>
      <c r="E287" s="43" t="str">
        <f>IF($A287="", "", VLOOKUP($A287, '2015 data'!B:G, 6, FALSE))</f>
        <v/>
      </c>
      <c r="F287" s="43" t="str">
        <f>IF($A287="", "", IFERROR(VLOOKUP($A287, '2015 data'!C:G, 5, FALSE), 0))</f>
        <v/>
      </c>
      <c r="G287" s="44" t="str">
        <f>IFERROR(VLOOKUP($A287, '2015 data'!C:G, 4, FALSE), "")</f>
        <v/>
      </c>
      <c r="H287" s="43" t="str">
        <f t="shared" si="28"/>
        <v/>
      </c>
      <c r="I287" s="45" t="str">
        <f>IF($G287&lt;&gt;"","Received",IF($A287="","",Validation!$D$6-$D287))</f>
        <v/>
      </c>
      <c r="J287" s="49" t="str">
        <f t="shared" si="29"/>
        <v/>
      </c>
      <c r="K287" s="49" t="str">
        <f t="shared" si="30"/>
        <v/>
      </c>
      <c r="L287" s="49" t="str">
        <f t="shared" si="31"/>
        <v/>
      </c>
      <c r="M287" s="49" t="str">
        <f t="shared" si="32"/>
        <v/>
      </c>
      <c r="N287" s="49" t="str">
        <f t="shared" si="33"/>
        <v/>
      </c>
      <c r="O287" t="str">
        <f t="shared" si="34"/>
        <v/>
      </c>
    </row>
    <row r="288" spans="1:15" ht="14.4" thickTop="1" thickBot="1" x14ac:dyDescent="0.3">
      <c r="A288" s="41" t="str">
        <f>IF('2015 data'!$A288 = "Sales", '2015 data'!B288, "")</f>
        <v/>
      </c>
      <c r="B288" s="41" t="str">
        <f>IF($A288="", "", VLOOKUP($A288, '2015 data'!B:G, 3, FALSE))</f>
        <v/>
      </c>
      <c r="C288" s="41" t="str">
        <f>IF($A288="", "", VLOOKUP($A288, '2015 data'!B:G, 4, FALSE))</f>
        <v/>
      </c>
      <c r="D288" s="42" t="str">
        <f>IF('2015 Consolidated'!$A288="", "", VLOOKUP('2015 Consolidated'!$A288, '2015 data'!B:G, 5, FALSE))</f>
        <v/>
      </c>
      <c r="E288" s="43" t="str">
        <f>IF($A288="", "", VLOOKUP($A288, '2015 data'!B:G, 6, FALSE))</f>
        <v/>
      </c>
      <c r="F288" s="43" t="str">
        <f>IF($A288="", "", IFERROR(VLOOKUP($A288, '2015 data'!C:G, 5, FALSE), 0))</f>
        <v/>
      </c>
      <c r="G288" s="44" t="str">
        <f>IFERROR(VLOOKUP($A288, '2015 data'!C:G, 4, FALSE), "")</f>
        <v/>
      </c>
      <c r="H288" s="43" t="str">
        <f t="shared" si="28"/>
        <v/>
      </c>
      <c r="I288" s="45" t="str">
        <f>IF($G288&lt;&gt;"","Received",IF($A288="","",Validation!$D$6-$D288))</f>
        <v/>
      </c>
      <c r="J288" s="49" t="str">
        <f t="shared" si="29"/>
        <v/>
      </c>
      <c r="K288" s="49" t="str">
        <f t="shared" si="30"/>
        <v/>
      </c>
      <c r="L288" s="49" t="str">
        <f t="shared" si="31"/>
        <v/>
      </c>
      <c r="M288" s="49" t="str">
        <f t="shared" si="32"/>
        <v/>
      </c>
      <c r="N288" s="49" t="str">
        <f t="shared" si="33"/>
        <v/>
      </c>
      <c r="O288" t="str">
        <f t="shared" si="34"/>
        <v/>
      </c>
    </row>
    <row r="289" spans="1:15" ht="14.4" thickTop="1" thickBot="1" x14ac:dyDescent="0.3">
      <c r="A289" s="41" t="str">
        <f>IF('2015 data'!$A289 = "Sales", '2015 data'!B289, "")</f>
        <v/>
      </c>
      <c r="B289" s="41" t="str">
        <f>IF($A289="", "", VLOOKUP($A289, '2015 data'!B:G, 3, FALSE))</f>
        <v/>
      </c>
      <c r="C289" s="41" t="str">
        <f>IF($A289="", "", VLOOKUP($A289, '2015 data'!B:G, 4, FALSE))</f>
        <v/>
      </c>
      <c r="D289" s="42" t="str">
        <f>IF('2015 Consolidated'!$A289="", "", VLOOKUP('2015 Consolidated'!$A289, '2015 data'!B:G, 5, FALSE))</f>
        <v/>
      </c>
      <c r="E289" s="43" t="str">
        <f>IF($A289="", "", VLOOKUP($A289, '2015 data'!B:G, 6, FALSE))</f>
        <v/>
      </c>
      <c r="F289" s="43" t="str">
        <f>IF($A289="", "", IFERROR(VLOOKUP($A289, '2015 data'!C:G, 5, FALSE), 0))</f>
        <v/>
      </c>
      <c r="G289" s="44" t="str">
        <f>IFERROR(VLOOKUP($A289, '2015 data'!C:G, 4, FALSE), "")</f>
        <v/>
      </c>
      <c r="H289" s="43" t="str">
        <f t="shared" si="28"/>
        <v/>
      </c>
      <c r="I289" s="45" t="str">
        <f>IF($G289&lt;&gt;"","Received",IF($A289="","",Validation!$D$6-$D289))</f>
        <v/>
      </c>
      <c r="J289" s="49" t="str">
        <f t="shared" si="29"/>
        <v/>
      </c>
      <c r="K289" s="49" t="str">
        <f t="shared" si="30"/>
        <v/>
      </c>
      <c r="L289" s="49" t="str">
        <f t="shared" si="31"/>
        <v/>
      </c>
      <c r="M289" s="49" t="str">
        <f t="shared" si="32"/>
        <v/>
      </c>
      <c r="N289" s="49" t="str">
        <f t="shared" si="33"/>
        <v/>
      </c>
      <c r="O289" t="str">
        <f t="shared" si="34"/>
        <v/>
      </c>
    </row>
    <row r="290" spans="1:15" ht="14.4" thickTop="1" thickBot="1" x14ac:dyDescent="0.3">
      <c r="A290" s="41" t="str">
        <f>IF('2015 data'!$A290 = "Sales", '2015 data'!B290, "")</f>
        <v/>
      </c>
      <c r="B290" s="41" t="str">
        <f>IF($A290="", "", VLOOKUP($A290, '2015 data'!B:G, 3, FALSE))</f>
        <v/>
      </c>
      <c r="C290" s="41" t="str">
        <f>IF($A290="", "", VLOOKUP($A290, '2015 data'!B:G, 4, FALSE))</f>
        <v/>
      </c>
      <c r="D290" s="42" t="str">
        <f>IF('2015 Consolidated'!$A290="", "", VLOOKUP('2015 Consolidated'!$A290, '2015 data'!B:G, 5, FALSE))</f>
        <v/>
      </c>
      <c r="E290" s="43" t="str">
        <f>IF($A290="", "", VLOOKUP($A290, '2015 data'!B:G, 6, FALSE))</f>
        <v/>
      </c>
      <c r="F290" s="43" t="str">
        <f>IF($A290="", "", IFERROR(VLOOKUP($A290, '2015 data'!C:G, 5, FALSE), 0))</f>
        <v/>
      </c>
      <c r="G290" s="44" t="str">
        <f>IFERROR(VLOOKUP($A290, '2015 data'!C:G, 4, FALSE), "")</f>
        <v/>
      </c>
      <c r="H290" s="43" t="str">
        <f t="shared" si="28"/>
        <v/>
      </c>
      <c r="I290" s="45" t="str">
        <f>IF($G290&lt;&gt;"","Received",IF($A290="","",Validation!$D$6-$D290))</f>
        <v/>
      </c>
      <c r="J290" s="49" t="str">
        <f t="shared" si="29"/>
        <v/>
      </c>
      <c r="K290" s="49" t="str">
        <f t="shared" si="30"/>
        <v/>
      </c>
      <c r="L290" s="49" t="str">
        <f t="shared" si="31"/>
        <v/>
      </c>
      <c r="M290" s="49" t="str">
        <f t="shared" si="32"/>
        <v/>
      </c>
      <c r="N290" s="49" t="str">
        <f t="shared" si="33"/>
        <v/>
      </c>
      <c r="O290" t="str">
        <f t="shared" si="34"/>
        <v/>
      </c>
    </row>
    <row r="291" spans="1:15" ht="14.4" thickTop="1" thickBot="1" x14ac:dyDescent="0.3">
      <c r="A291" s="41" t="str">
        <f>IF('2015 data'!$A291 = "Sales", '2015 data'!B291, "")</f>
        <v/>
      </c>
      <c r="B291" s="41" t="str">
        <f>IF($A291="", "", VLOOKUP($A291, '2015 data'!B:G, 3, FALSE))</f>
        <v/>
      </c>
      <c r="C291" s="41" t="str">
        <f>IF($A291="", "", VLOOKUP($A291, '2015 data'!B:G, 4, FALSE))</f>
        <v/>
      </c>
      <c r="D291" s="42" t="str">
        <f>IF('2015 Consolidated'!$A291="", "", VLOOKUP('2015 Consolidated'!$A291, '2015 data'!B:G, 5, FALSE))</f>
        <v/>
      </c>
      <c r="E291" s="43" t="str">
        <f>IF($A291="", "", VLOOKUP($A291, '2015 data'!B:G, 6, FALSE))</f>
        <v/>
      </c>
      <c r="F291" s="43" t="str">
        <f>IF($A291="", "", IFERROR(VLOOKUP($A291, '2015 data'!C:G, 5, FALSE), 0))</f>
        <v/>
      </c>
      <c r="G291" s="44" t="str">
        <f>IFERROR(VLOOKUP($A291, '2015 data'!C:G, 4, FALSE), "")</f>
        <v/>
      </c>
      <c r="H291" s="43" t="str">
        <f t="shared" si="28"/>
        <v/>
      </c>
      <c r="I291" s="45" t="str">
        <f>IF($G291&lt;&gt;"","Received",IF($A291="","",Validation!$D$6-$D291))</f>
        <v/>
      </c>
      <c r="J291" s="49" t="str">
        <f t="shared" si="29"/>
        <v/>
      </c>
      <c r="K291" s="49" t="str">
        <f t="shared" si="30"/>
        <v/>
      </c>
      <c r="L291" s="49" t="str">
        <f t="shared" si="31"/>
        <v/>
      </c>
      <c r="M291" s="49" t="str">
        <f t="shared" si="32"/>
        <v/>
      </c>
      <c r="N291" s="49" t="str">
        <f t="shared" si="33"/>
        <v/>
      </c>
      <c r="O291" t="str">
        <f t="shared" si="34"/>
        <v/>
      </c>
    </row>
    <row r="292" spans="1:15" ht="14.4" thickTop="1" thickBot="1" x14ac:dyDescent="0.3">
      <c r="A292" s="41" t="str">
        <f>IF('2015 data'!$A292 = "Sales", '2015 data'!B292, "")</f>
        <v/>
      </c>
      <c r="B292" s="41" t="str">
        <f>IF($A292="", "", VLOOKUP($A292, '2015 data'!B:G, 3, FALSE))</f>
        <v/>
      </c>
      <c r="C292" s="41" t="str">
        <f>IF($A292="", "", VLOOKUP($A292, '2015 data'!B:G, 4, FALSE))</f>
        <v/>
      </c>
      <c r="D292" s="42" t="str">
        <f>IF('2015 Consolidated'!$A292="", "", VLOOKUP('2015 Consolidated'!$A292, '2015 data'!B:G, 5, FALSE))</f>
        <v/>
      </c>
      <c r="E292" s="43" t="str">
        <f>IF($A292="", "", VLOOKUP($A292, '2015 data'!B:G, 6, FALSE))</f>
        <v/>
      </c>
      <c r="F292" s="43" t="str">
        <f>IF($A292="", "", IFERROR(VLOOKUP($A292, '2015 data'!C:G, 5, FALSE), 0))</f>
        <v/>
      </c>
      <c r="G292" s="44" t="str">
        <f>IFERROR(VLOOKUP($A292, '2015 data'!C:G, 4, FALSE), "")</f>
        <v/>
      </c>
      <c r="H292" s="43" t="str">
        <f t="shared" si="28"/>
        <v/>
      </c>
      <c r="I292" s="45" t="str">
        <f>IF($G292&lt;&gt;"","Received",IF($A292="","",Validation!$D$6-$D292))</f>
        <v/>
      </c>
      <c r="J292" s="49" t="str">
        <f t="shared" si="29"/>
        <v/>
      </c>
      <c r="K292" s="49" t="str">
        <f t="shared" si="30"/>
        <v/>
      </c>
      <c r="L292" s="49" t="str">
        <f t="shared" si="31"/>
        <v/>
      </c>
      <c r="M292" s="49" t="str">
        <f t="shared" si="32"/>
        <v/>
      </c>
      <c r="N292" s="49" t="str">
        <f t="shared" si="33"/>
        <v/>
      </c>
      <c r="O292" t="str">
        <f t="shared" si="34"/>
        <v/>
      </c>
    </row>
    <row r="293" spans="1:15" ht="14.4" thickTop="1" thickBot="1" x14ac:dyDescent="0.3">
      <c r="A293" s="41" t="str">
        <f>IF('2015 data'!$A293 = "Sales", '2015 data'!B293, "")</f>
        <v/>
      </c>
      <c r="B293" s="41" t="str">
        <f>IF($A293="", "", VLOOKUP($A293, '2015 data'!B:G, 3, FALSE))</f>
        <v/>
      </c>
      <c r="C293" s="41" t="str">
        <f>IF($A293="", "", VLOOKUP($A293, '2015 data'!B:G, 4, FALSE))</f>
        <v/>
      </c>
      <c r="D293" s="42" t="str">
        <f>IF('2015 Consolidated'!$A293="", "", VLOOKUP('2015 Consolidated'!$A293, '2015 data'!B:G, 5, FALSE))</f>
        <v/>
      </c>
      <c r="E293" s="43" t="str">
        <f>IF($A293="", "", VLOOKUP($A293, '2015 data'!B:G, 6, FALSE))</f>
        <v/>
      </c>
      <c r="F293" s="43" t="str">
        <f>IF($A293="", "", IFERROR(VLOOKUP($A293, '2015 data'!C:G, 5, FALSE), 0))</f>
        <v/>
      </c>
      <c r="G293" s="44" t="str">
        <f>IFERROR(VLOOKUP($A293, '2015 data'!C:G, 4, FALSE), "")</f>
        <v/>
      </c>
      <c r="H293" s="43" t="str">
        <f t="shared" si="28"/>
        <v/>
      </c>
      <c r="I293" s="45" t="str">
        <f>IF($G293&lt;&gt;"","Received",IF($A293="","",Validation!$D$6-$D293))</f>
        <v/>
      </c>
      <c r="J293" s="49" t="str">
        <f t="shared" si="29"/>
        <v/>
      </c>
      <c r="K293" s="49" t="str">
        <f t="shared" si="30"/>
        <v/>
      </c>
      <c r="L293" s="49" t="str">
        <f t="shared" si="31"/>
        <v/>
      </c>
      <c r="M293" s="49" t="str">
        <f t="shared" si="32"/>
        <v/>
      </c>
      <c r="N293" s="49" t="str">
        <f t="shared" si="33"/>
        <v/>
      </c>
      <c r="O293" t="str">
        <f t="shared" si="34"/>
        <v/>
      </c>
    </row>
    <row r="294" spans="1:15" ht="14.4" thickTop="1" thickBot="1" x14ac:dyDescent="0.3">
      <c r="A294" s="41" t="str">
        <f>IF('2015 data'!$A294 = "Sales", '2015 data'!B294, "")</f>
        <v/>
      </c>
      <c r="B294" s="41" t="str">
        <f>IF($A294="", "", VLOOKUP($A294, '2015 data'!B:G, 3, FALSE))</f>
        <v/>
      </c>
      <c r="C294" s="41" t="str">
        <f>IF($A294="", "", VLOOKUP($A294, '2015 data'!B:G, 4, FALSE))</f>
        <v/>
      </c>
      <c r="D294" s="42" t="str">
        <f>IF('2015 Consolidated'!$A294="", "", VLOOKUP('2015 Consolidated'!$A294, '2015 data'!B:G, 5, FALSE))</f>
        <v/>
      </c>
      <c r="E294" s="43" t="str">
        <f>IF($A294="", "", VLOOKUP($A294, '2015 data'!B:G, 6, FALSE))</f>
        <v/>
      </c>
      <c r="F294" s="43" t="str">
        <f>IF($A294="", "", IFERROR(VLOOKUP($A294, '2015 data'!C:G, 5, FALSE), 0))</f>
        <v/>
      </c>
      <c r="G294" s="44" t="str">
        <f>IFERROR(VLOOKUP($A294, '2015 data'!C:G, 4, FALSE), "")</f>
        <v/>
      </c>
      <c r="H294" s="43" t="str">
        <f t="shared" si="28"/>
        <v/>
      </c>
      <c r="I294" s="45" t="str">
        <f>IF($G294&lt;&gt;"","Received",IF($A294="","",Validation!$D$6-$D294))</f>
        <v/>
      </c>
      <c r="J294" s="49" t="str">
        <f t="shared" si="29"/>
        <v/>
      </c>
      <c r="K294" s="49" t="str">
        <f t="shared" si="30"/>
        <v/>
      </c>
      <c r="L294" s="49" t="str">
        <f t="shared" si="31"/>
        <v/>
      </c>
      <c r="M294" s="49" t="str">
        <f t="shared" si="32"/>
        <v/>
      </c>
      <c r="N294" s="49" t="str">
        <f t="shared" si="33"/>
        <v/>
      </c>
      <c r="O294" t="str">
        <f t="shared" si="34"/>
        <v/>
      </c>
    </row>
    <row r="295" spans="1:15" ht="14.4" thickTop="1" thickBot="1" x14ac:dyDescent="0.3">
      <c r="A295" s="41" t="str">
        <f>IF('2015 data'!$A295 = "Sales", '2015 data'!B295, "")</f>
        <v/>
      </c>
      <c r="B295" s="41" t="str">
        <f>IF($A295="", "", VLOOKUP($A295, '2015 data'!B:G, 3, FALSE))</f>
        <v/>
      </c>
      <c r="C295" s="41" t="str">
        <f>IF($A295="", "", VLOOKUP($A295, '2015 data'!B:G, 4, FALSE))</f>
        <v/>
      </c>
      <c r="D295" s="42" t="str">
        <f>IF('2015 Consolidated'!$A295="", "", VLOOKUP('2015 Consolidated'!$A295, '2015 data'!B:G, 5, FALSE))</f>
        <v/>
      </c>
      <c r="E295" s="43" t="str">
        <f>IF($A295="", "", VLOOKUP($A295, '2015 data'!B:G, 6, FALSE))</f>
        <v/>
      </c>
      <c r="F295" s="43" t="str">
        <f>IF($A295="", "", IFERROR(VLOOKUP($A295, '2015 data'!C:G, 5, FALSE), 0))</f>
        <v/>
      </c>
      <c r="G295" s="44" t="str">
        <f>IFERROR(VLOOKUP($A295, '2015 data'!C:G, 4, FALSE), "")</f>
        <v/>
      </c>
      <c r="H295" s="43" t="str">
        <f t="shared" si="28"/>
        <v/>
      </c>
      <c r="I295" s="45" t="str">
        <f>IF($G295&lt;&gt;"","Received",IF($A295="","",Validation!$D$6-$D295))</f>
        <v/>
      </c>
      <c r="J295" s="49" t="str">
        <f t="shared" si="29"/>
        <v/>
      </c>
      <c r="K295" s="49" t="str">
        <f t="shared" si="30"/>
        <v/>
      </c>
      <c r="L295" s="49" t="str">
        <f t="shared" si="31"/>
        <v/>
      </c>
      <c r="M295" s="49" t="str">
        <f t="shared" si="32"/>
        <v/>
      </c>
      <c r="N295" s="49" t="str">
        <f t="shared" si="33"/>
        <v/>
      </c>
      <c r="O295" t="str">
        <f t="shared" si="34"/>
        <v/>
      </c>
    </row>
    <row r="296" spans="1:15" ht="14.4" thickTop="1" thickBot="1" x14ac:dyDescent="0.3">
      <c r="A296" s="41" t="str">
        <f>IF('2015 data'!$A296 = "Sales", '2015 data'!B296, "")</f>
        <v/>
      </c>
      <c r="B296" s="41" t="str">
        <f>IF($A296="", "", VLOOKUP($A296, '2015 data'!B:G, 3, FALSE))</f>
        <v/>
      </c>
      <c r="C296" s="41" t="str">
        <f>IF($A296="", "", VLOOKUP($A296, '2015 data'!B:G, 4, FALSE))</f>
        <v/>
      </c>
      <c r="D296" s="42" t="str">
        <f>IF('2015 Consolidated'!$A296="", "", VLOOKUP('2015 Consolidated'!$A296, '2015 data'!B:G, 5, FALSE))</f>
        <v/>
      </c>
      <c r="E296" s="43" t="str">
        <f>IF($A296="", "", VLOOKUP($A296, '2015 data'!B:G, 6, FALSE))</f>
        <v/>
      </c>
      <c r="F296" s="43" t="str">
        <f>IF($A296="", "", IFERROR(VLOOKUP($A296, '2015 data'!C:G, 5, FALSE), 0))</f>
        <v/>
      </c>
      <c r="G296" s="44" t="str">
        <f>IFERROR(VLOOKUP($A296, '2015 data'!C:G, 4, FALSE), "")</f>
        <v/>
      </c>
      <c r="H296" s="43" t="str">
        <f t="shared" si="28"/>
        <v/>
      </c>
      <c r="I296" s="45" t="str">
        <f>IF($G296&lt;&gt;"","Received",IF($A296="","",Validation!$D$6-$D296))</f>
        <v/>
      </c>
      <c r="J296" s="49" t="str">
        <f t="shared" si="29"/>
        <v/>
      </c>
      <c r="K296" s="49" t="str">
        <f t="shared" si="30"/>
        <v/>
      </c>
      <c r="L296" s="49" t="str">
        <f t="shared" si="31"/>
        <v/>
      </c>
      <c r="M296" s="49" t="str">
        <f t="shared" si="32"/>
        <v/>
      </c>
      <c r="N296" s="49" t="str">
        <f t="shared" si="33"/>
        <v/>
      </c>
      <c r="O296" t="str">
        <f t="shared" si="34"/>
        <v/>
      </c>
    </row>
    <row r="297" spans="1:15" ht="14.4" thickTop="1" thickBot="1" x14ac:dyDescent="0.3">
      <c r="A297" s="41" t="str">
        <f>IF('2015 data'!$A297 = "Sales", '2015 data'!B297, "")</f>
        <v/>
      </c>
      <c r="B297" s="41" t="str">
        <f>IF($A297="", "", VLOOKUP($A297, '2015 data'!B:G, 3, FALSE))</f>
        <v/>
      </c>
      <c r="C297" s="41" t="str">
        <f>IF($A297="", "", VLOOKUP($A297, '2015 data'!B:G, 4, FALSE))</f>
        <v/>
      </c>
      <c r="D297" s="42" t="str">
        <f>IF('2015 Consolidated'!$A297="", "", VLOOKUP('2015 Consolidated'!$A297, '2015 data'!B:G, 5, FALSE))</f>
        <v/>
      </c>
      <c r="E297" s="43" t="str">
        <f>IF($A297="", "", VLOOKUP($A297, '2015 data'!B:G, 6, FALSE))</f>
        <v/>
      </c>
      <c r="F297" s="43" t="str">
        <f>IF($A297="", "", IFERROR(VLOOKUP($A297, '2015 data'!C:G, 5, FALSE), 0))</f>
        <v/>
      </c>
      <c r="G297" s="44" t="str">
        <f>IFERROR(VLOOKUP($A297, '2015 data'!C:G, 4, FALSE), "")</f>
        <v/>
      </c>
      <c r="H297" s="43" t="str">
        <f t="shared" si="28"/>
        <v/>
      </c>
      <c r="I297" s="45" t="str">
        <f>IF($G297&lt;&gt;"","Received",IF($A297="","",Validation!$D$6-$D297))</f>
        <v/>
      </c>
      <c r="J297" s="49" t="str">
        <f t="shared" si="29"/>
        <v/>
      </c>
      <c r="K297" s="49" t="str">
        <f t="shared" si="30"/>
        <v/>
      </c>
      <c r="L297" s="49" t="str">
        <f t="shared" si="31"/>
        <v/>
      </c>
      <c r="M297" s="49" t="str">
        <f t="shared" si="32"/>
        <v/>
      </c>
      <c r="N297" s="49" t="str">
        <f t="shared" si="33"/>
        <v/>
      </c>
      <c r="O297" t="str">
        <f t="shared" si="34"/>
        <v/>
      </c>
    </row>
    <row r="298" spans="1:15" ht="14.4" thickTop="1" thickBot="1" x14ac:dyDescent="0.3">
      <c r="A298" s="41" t="str">
        <f>IF('2015 data'!$A298 = "Sales", '2015 data'!B298, "")</f>
        <v/>
      </c>
      <c r="B298" s="41" t="str">
        <f>IF($A298="", "", VLOOKUP($A298, '2015 data'!B:G, 3, FALSE))</f>
        <v/>
      </c>
      <c r="C298" s="41" t="str">
        <f>IF($A298="", "", VLOOKUP($A298, '2015 data'!B:G, 4, FALSE))</f>
        <v/>
      </c>
      <c r="D298" s="42" t="str">
        <f>IF('2015 Consolidated'!$A298="", "", VLOOKUP('2015 Consolidated'!$A298, '2015 data'!B:G, 5, FALSE))</f>
        <v/>
      </c>
      <c r="E298" s="43" t="str">
        <f>IF($A298="", "", VLOOKUP($A298, '2015 data'!B:G, 6, FALSE))</f>
        <v/>
      </c>
      <c r="F298" s="43" t="str">
        <f>IF($A298="", "", IFERROR(VLOOKUP($A298, '2015 data'!C:G, 5, FALSE), 0))</f>
        <v/>
      </c>
      <c r="G298" s="44" t="str">
        <f>IFERROR(VLOOKUP($A298, '2015 data'!C:G, 4, FALSE), "")</f>
        <v/>
      </c>
      <c r="H298" s="43" t="str">
        <f t="shared" si="28"/>
        <v/>
      </c>
      <c r="I298" s="45" t="str">
        <f>IF($G298&lt;&gt;"","Received",IF($A298="","",Validation!$D$6-$D298))</f>
        <v/>
      </c>
      <c r="J298" s="49" t="str">
        <f t="shared" si="29"/>
        <v/>
      </c>
      <c r="K298" s="49" t="str">
        <f t="shared" si="30"/>
        <v/>
      </c>
      <c r="L298" s="49" t="str">
        <f t="shared" si="31"/>
        <v/>
      </c>
      <c r="M298" s="49" t="str">
        <f t="shared" si="32"/>
        <v/>
      </c>
      <c r="N298" s="49" t="str">
        <f t="shared" si="33"/>
        <v/>
      </c>
      <c r="O298" t="str">
        <f t="shared" si="34"/>
        <v/>
      </c>
    </row>
    <row r="299" spans="1:15" ht="14.4" thickTop="1" thickBot="1" x14ac:dyDescent="0.3">
      <c r="A299" s="41" t="str">
        <f>IF('2015 data'!$A299 = "Sales", '2015 data'!B299, "")</f>
        <v/>
      </c>
      <c r="B299" s="41" t="str">
        <f>IF($A299="", "", VLOOKUP($A299, '2015 data'!B:G, 3, FALSE))</f>
        <v/>
      </c>
      <c r="C299" s="41" t="str">
        <f>IF($A299="", "", VLOOKUP($A299, '2015 data'!B:G, 4, FALSE))</f>
        <v/>
      </c>
      <c r="D299" s="42" t="str">
        <f>IF('2015 Consolidated'!$A299="", "", VLOOKUP('2015 Consolidated'!$A299, '2015 data'!B:G, 5, FALSE))</f>
        <v/>
      </c>
      <c r="E299" s="43" t="str">
        <f>IF($A299="", "", VLOOKUP($A299, '2015 data'!B:G, 6, FALSE))</f>
        <v/>
      </c>
      <c r="F299" s="43" t="str">
        <f>IF($A299="", "", IFERROR(VLOOKUP($A299, '2015 data'!C:G, 5, FALSE), 0))</f>
        <v/>
      </c>
      <c r="G299" s="44" t="str">
        <f>IFERROR(VLOOKUP($A299, '2015 data'!C:G, 4, FALSE), "")</f>
        <v/>
      </c>
      <c r="H299" s="43" t="str">
        <f t="shared" si="28"/>
        <v/>
      </c>
      <c r="I299" s="45" t="str">
        <f>IF($G299&lt;&gt;"","Received",IF($A299="","",Validation!$D$6-$D299))</f>
        <v/>
      </c>
      <c r="J299" s="49" t="str">
        <f t="shared" si="29"/>
        <v/>
      </c>
      <c r="K299" s="49" t="str">
        <f t="shared" si="30"/>
        <v/>
      </c>
      <c r="L299" s="49" t="str">
        <f t="shared" si="31"/>
        <v/>
      </c>
      <c r="M299" s="49" t="str">
        <f t="shared" si="32"/>
        <v/>
      </c>
      <c r="N299" s="49" t="str">
        <f t="shared" si="33"/>
        <v/>
      </c>
      <c r="O299" t="str">
        <f t="shared" si="34"/>
        <v/>
      </c>
    </row>
    <row r="300" spans="1:15" ht="14.4" thickTop="1" thickBot="1" x14ac:dyDescent="0.3">
      <c r="A300" s="41" t="str">
        <f>IF('2015 data'!$A300 = "Sales", '2015 data'!B300, "")</f>
        <v/>
      </c>
      <c r="B300" s="41" t="str">
        <f>IF($A300="", "", VLOOKUP($A300, '2015 data'!B:G, 3, FALSE))</f>
        <v/>
      </c>
      <c r="C300" s="41" t="str">
        <f>IF($A300="", "", VLOOKUP($A300, '2015 data'!B:G, 4, FALSE))</f>
        <v/>
      </c>
      <c r="D300" s="42" t="str">
        <f>IF('2015 Consolidated'!$A300="", "", VLOOKUP('2015 Consolidated'!$A300, '2015 data'!B:G, 5, FALSE))</f>
        <v/>
      </c>
      <c r="E300" s="43" t="str">
        <f>IF($A300="", "", VLOOKUP($A300, '2015 data'!B:G, 6, FALSE))</f>
        <v/>
      </c>
      <c r="F300" s="43" t="str">
        <f>IF($A300="", "", IFERROR(VLOOKUP($A300, '2015 data'!C:G, 5, FALSE), 0))</f>
        <v/>
      </c>
      <c r="G300" s="44" t="str">
        <f>IFERROR(VLOOKUP($A300, '2015 data'!C:G, 4, FALSE), "")</f>
        <v/>
      </c>
      <c r="H300" s="43" t="str">
        <f t="shared" si="28"/>
        <v/>
      </c>
      <c r="I300" s="45" t="str">
        <f>IF($G300&lt;&gt;"","Received",IF($A300="","",Validation!$D$6-$D300))</f>
        <v/>
      </c>
      <c r="J300" s="49" t="str">
        <f t="shared" si="29"/>
        <v/>
      </c>
      <c r="K300" s="49" t="str">
        <f t="shared" si="30"/>
        <v/>
      </c>
      <c r="L300" s="49" t="str">
        <f t="shared" si="31"/>
        <v/>
      </c>
      <c r="M300" s="49" t="str">
        <f t="shared" si="32"/>
        <v/>
      </c>
      <c r="N300" s="49" t="str">
        <f t="shared" si="33"/>
        <v/>
      </c>
      <c r="O300" t="str">
        <f t="shared" si="34"/>
        <v/>
      </c>
    </row>
    <row r="301" spans="1:15" ht="14.4" thickTop="1" thickBot="1" x14ac:dyDescent="0.3">
      <c r="A301" s="41" t="str">
        <f>IF('2015 data'!$A301 = "Sales", '2015 data'!B301, "")</f>
        <v/>
      </c>
      <c r="B301" s="41" t="str">
        <f>IF($A301="", "", VLOOKUP($A301, '2015 data'!B:G, 3, FALSE))</f>
        <v/>
      </c>
      <c r="C301" s="41" t="str">
        <f>IF($A301="", "", VLOOKUP($A301, '2015 data'!B:G, 4, FALSE))</f>
        <v/>
      </c>
      <c r="D301" s="42" t="str">
        <f>IF('2015 Consolidated'!$A301="", "", VLOOKUP('2015 Consolidated'!$A301, '2015 data'!B:G, 5, FALSE))</f>
        <v/>
      </c>
      <c r="E301" s="43" t="str">
        <f>IF($A301="", "", VLOOKUP($A301, '2015 data'!B:G, 6, FALSE))</f>
        <v/>
      </c>
      <c r="F301" s="43" t="str">
        <f>IF($A301="", "", IFERROR(VLOOKUP($A301, '2015 data'!C:G, 5, FALSE), 0))</f>
        <v/>
      </c>
      <c r="G301" s="44" t="str">
        <f>IFERROR(VLOOKUP($A301, '2015 data'!C:G, 4, FALSE), "")</f>
        <v/>
      </c>
      <c r="H301" s="43" t="str">
        <f t="shared" si="28"/>
        <v/>
      </c>
      <c r="I301" s="45" t="str">
        <f>IF($G301&lt;&gt;"","Received",IF($A301="","",Validation!$D$6-$D301))</f>
        <v/>
      </c>
      <c r="J301" s="49" t="str">
        <f t="shared" si="29"/>
        <v/>
      </c>
      <c r="K301" s="49" t="str">
        <f t="shared" si="30"/>
        <v/>
      </c>
      <c r="L301" s="49" t="str">
        <f t="shared" si="31"/>
        <v/>
      </c>
      <c r="M301" s="49" t="str">
        <f t="shared" si="32"/>
        <v/>
      </c>
      <c r="N301" s="49" t="str">
        <f t="shared" si="33"/>
        <v/>
      </c>
      <c r="O301" t="str">
        <f t="shared" si="34"/>
        <v/>
      </c>
    </row>
    <row r="302" spans="1:15" ht="14.4" thickTop="1" thickBot="1" x14ac:dyDescent="0.3">
      <c r="A302" s="41" t="str">
        <f>IF('2015 data'!$A302 = "Sales", '2015 data'!B302, "")</f>
        <v/>
      </c>
      <c r="B302" s="41" t="str">
        <f>IF($A302="", "", VLOOKUP($A302, '2015 data'!B:G, 3, FALSE))</f>
        <v/>
      </c>
      <c r="C302" s="41" t="str">
        <f>IF($A302="", "", VLOOKUP($A302, '2015 data'!B:G, 4, FALSE))</f>
        <v/>
      </c>
      <c r="D302" s="42" t="str">
        <f>IF('2015 Consolidated'!$A302="", "", VLOOKUP('2015 Consolidated'!$A302, '2015 data'!B:G, 5, FALSE))</f>
        <v/>
      </c>
      <c r="E302" s="43" t="str">
        <f>IF($A302="", "", VLOOKUP($A302, '2015 data'!B:G, 6, FALSE))</f>
        <v/>
      </c>
      <c r="F302" s="43" t="str">
        <f>IF($A302="", "", IFERROR(VLOOKUP($A302, '2015 data'!C:G, 5, FALSE), 0))</f>
        <v/>
      </c>
      <c r="G302" s="44" t="str">
        <f>IFERROR(VLOOKUP($A302, '2015 data'!C:G, 4, FALSE), "")</f>
        <v/>
      </c>
      <c r="H302" s="43" t="str">
        <f t="shared" si="28"/>
        <v/>
      </c>
      <c r="I302" s="45" t="str">
        <f>IF($G302&lt;&gt;"","Received",IF($A302="","",Validation!$D$6-$D302))</f>
        <v/>
      </c>
      <c r="J302" s="49" t="str">
        <f t="shared" si="29"/>
        <v/>
      </c>
      <c r="K302" s="49" t="str">
        <f t="shared" si="30"/>
        <v/>
      </c>
      <c r="L302" s="49" t="str">
        <f t="shared" si="31"/>
        <v/>
      </c>
      <c r="M302" s="49" t="str">
        <f t="shared" si="32"/>
        <v/>
      </c>
      <c r="N302" s="49" t="str">
        <f t="shared" si="33"/>
        <v/>
      </c>
      <c r="O302" t="str">
        <f t="shared" si="34"/>
        <v/>
      </c>
    </row>
    <row r="303" spans="1:15" ht="14.4" thickTop="1" thickBot="1" x14ac:dyDescent="0.3">
      <c r="A303" s="41" t="str">
        <f>IF('2015 data'!$A303 = "Sales", '2015 data'!B303, "")</f>
        <v/>
      </c>
      <c r="B303" s="41" t="str">
        <f>IF($A303="", "", VLOOKUP($A303, '2015 data'!B:G, 3, FALSE))</f>
        <v/>
      </c>
      <c r="C303" s="41" t="str">
        <f>IF($A303="", "", VLOOKUP($A303, '2015 data'!B:G, 4, FALSE))</f>
        <v/>
      </c>
      <c r="D303" s="42" t="str">
        <f>IF('2015 Consolidated'!$A303="", "", VLOOKUP('2015 Consolidated'!$A303, '2015 data'!B:G, 5, FALSE))</f>
        <v/>
      </c>
      <c r="E303" s="43" t="str">
        <f>IF($A303="", "", VLOOKUP($A303, '2015 data'!B:G, 6, FALSE))</f>
        <v/>
      </c>
      <c r="F303" s="43" t="str">
        <f>IF($A303="", "", IFERROR(VLOOKUP($A303, '2015 data'!C:G, 5, FALSE), 0))</f>
        <v/>
      </c>
      <c r="G303" s="44" t="str">
        <f>IFERROR(VLOOKUP($A303, '2015 data'!C:G, 4, FALSE), "")</f>
        <v/>
      </c>
      <c r="H303" s="43" t="str">
        <f t="shared" si="28"/>
        <v/>
      </c>
      <c r="I303" s="45" t="str">
        <f>IF($G303&lt;&gt;"","Received",IF($A303="","",Validation!$D$6-$D303))</f>
        <v/>
      </c>
      <c r="J303" s="49" t="str">
        <f t="shared" si="29"/>
        <v/>
      </c>
      <c r="K303" s="49" t="str">
        <f t="shared" si="30"/>
        <v/>
      </c>
      <c r="L303" s="49" t="str">
        <f t="shared" si="31"/>
        <v/>
      </c>
      <c r="M303" s="49" t="str">
        <f t="shared" si="32"/>
        <v/>
      </c>
      <c r="N303" s="49" t="str">
        <f t="shared" si="33"/>
        <v/>
      </c>
      <c r="O303" t="str">
        <f t="shared" si="34"/>
        <v/>
      </c>
    </row>
    <row r="304" spans="1:15" ht="14.4" thickTop="1" thickBot="1" x14ac:dyDescent="0.3">
      <c r="A304" s="41" t="str">
        <f>IF('2015 data'!$A304 = "Sales", '2015 data'!B304, "")</f>
        <v/>
      </c>
      <c r="B304" s="41" t="str">
        <f>IF($A304="", "", VLOOKUP($A304, '2015 data'!B:G, 3, FALSE))</f>
        <v/>
      </c>
      <c r="C304" s="41" t="str">
        <f>IF($A304="", "", VLOOKUP($A304, '2015 data'!B:G, 4, FALSE))</f>
        <v/>
      </c>
      <c r="D304" s="42" t="str">
        <f>IF('2015 Consolidated'!$A304="", "", VLOOKUP('2015 Consolidated'!$A304, '2015 data'!B:G, 5, FALSE))</f>
        <v/>
      </c>
      <c r="E304" s="43" t="str">
        <f>IF($A304="", "", VLOOKUP($A304, '2015 data'!B:G, 6, FALSE))</f>
        <v/>
      </c>
      <c r="F304" s="43" t="str">
        <f>IF($A304="", "", IFERROR(VLOOKUP($A304, '2015 data'!C:G, 5, FALSE), 0))</f>
        <v/>
      </c>
      <c r="G304" s="44" t="str">
        <f>IFERROR(VLOOKUP($A304, '2015 data'!C:G, 4, FALSE), "")</f>
        <v/>
      </c>
      <c r="H304" s="43" t="str">
        <f t="shared" si="28"/>
        <v/>
      </c>
      <c r="I304" s="45" t="str">
        <f>IF($G304&lt;&gt;"","Received",IF($A304="","",Validation!$D$6-$D304))</f>
        <v/>
      </c>
      <c r="J304" s="49" t="str">
        <f t="shared" si="29"/>
        <v/>
      </c>
      <c r="K304" s="49" t="str">
        <f t="shared" si="30"/>
        <v/>
      </c>
      <c r="L304" s="49" t="str">
        <f t="shared" si="31"/>
        <v/>
      </c>
      <c r="M304" s="49" t="str">
        <f t="shared" si="32"/>
        <v/>
      </c>
      <c r="N304" s="49" t="str">
        <f t="shared" si="33"/>
        <v/>
      </c>
      <c r="O304" t="str">
        <f t="shared" si="34"/>
        <v/>
      </c>
    </row>
    <row r="305" spans="1:15" ht="14.4" thickTop="1" thickBot="1" x14ac:dyDescent="0.3">
      <c r="A305" s="41" t="str">
        <f>IF('2015 data'!$A305 = "Sales", '2015 data'!B305, "")</f>
        <v/>
      </c>
      <c r="B305" s="41" t="str">
        <f>IF($A305="", "", VLOOKUP($A305, '2015 data'!B:G, 3, FALSE))</f>
        <v/>
      </c>
      <c r="C305" s="41" t="str">
        <f>IF($A305="", "", VLOOKUP($A305, '2015 data'!B:G, 4, FALSE))</f>
        <v/>
      </c>
      <c r="D305" s="42" t="str">
        <f>IF('2015 Consolidated'!$A305="", "", VLOOKUP('2015 Consolidated'!$A305, '2015 data'!B:G, 5, FALSE))</f>
        <v/>
      </c>
      <c r="E305" s="43" t="str">
        <f>IF($A305="", "", VLOOKUP($A305, '2015 data'!B:G, 6, FALSE))</f>
        <v/>
      </c>
      <c r="F305" s="43" t="str">
        <f>IF($A305="", "", IFERROR(VLOOKUP($A305, '2015 data'!C:G, 5, FALSE), 0))</f>
        <v/>
      </c>
      <c r="G305" s="44" t="str">
        <f>IFERROR(VLOOKUP($A305, '2015 data'!C:G, 4, FALSE), "")</f>
        <v/>
      </c>
      <c r="H305" s="43" t="str">
        <f t="shared" si="28"/>
        <v/>
      </c>
      <c r="I305" s="45" t="str">
        <f>IF($G305&lt;&gt;"","Received",IF($A305="","",Validation!$D$6-$D305))</f>
        <v/>
      </c>
      <c r="J305" s="49" t="str">
        <f t="shared" si="29"/>
        <v/>
      </c>
      <c r="K305" s="49" t="str">
        <f t="shared" si="30"/>
        <v/>
      </c>
      <c r="L305" s="49" t="str">
        <f t="shared" si="31"/>
        <v/>
      </c>
      <c r="M305" s="49" t="str">
        <f t="shared" si="32"/>
        <v/>
      </c>
      <c r="N305" s="49" t="str">
        <f t="shared" si="33"/>
        <v/>
      </c>
      <c r="O305" t="str">
        <f t="shared" si="34"/>
        <v/>
      </c>
    </row>
    <row r="306" spans="1:15" ht="14.4" thickTop="1" thickBot="1" x14ac:dyDescent="0.3">
      <c r="A306" s="41" t="str">
        <f>IF('2015 data'!$A306 = "Sales", '2015 data'!B306, "")</f>
        <v/>
      </c>
      <c r="B306" s="41" t="str">
        <f>IF($A306="", "", VLOOKUP($A306, '2015 data'!B:G, 3, FALSE))</f>
        <v/>
      </c>
      <c r="C306" s="41" t="str">
        <f>IF($A306="", "", VLOOKUP($A306, '2015 data'!B:G, 4, FALSE))</f>
        <v/>
      </c>
      <c r="D306" s="42" t="str">
        <f>IF('2015 Consolidated'!$A306="", "", VLOOKUP('2015 Consolidated'!$A306, '2015 data'!B:G, 5, FALSE))</f>
        <v/>
      </c>
      <c r="E306" s="43" t="str">
        <f>IF($A306="", "", VLOOKUP($A306, '2015 data'!B:G, 6, FALSE))</f>
        <v/>
      </c>
      <c r="F306" s="43" t="str">
        <f>IF($A306="", "", IFERROR(VLOOKUP($A306, '2015 data'!C:G, 5, FALSE), 0))</f>
        <v/>
      </c>
      <c r="G306" s="44" t="str">
        <f>IFERROR(VLOOKUP($A306, '2015 data'!C:G, 4, FALSE), "")</f>
        <v/>
      </c>
      <c r="H306" s="43" t="str">
        <f t="shared" si="28"/>
        <v/>
      </c>
      <c r="I306" s="45" t="str">
        <f>IF($G306&lt;&gt;"","Received",IF($A306="","",Validation!$D$6-$D306))</f>
        <v/>
      </c>
      <c r="J306" s="49" t="str">
        <f t="shared" si="29"/>
        <v/>
      </c>
      <c r="K306" s="49" t="str">
        <f t="shared" si="30"/>
        <v/>
      </c>
      <c r="L306" s="49" t="str">
        <f t="shared" si="31"/>
        <v/>
      </c>
      <c r="M306" s="49" t="str">
        <f t="shared" si="32"/>
        <v/>
      </c>
      <c r="N306" s="49" t="str">
        <f t="shared" si="33"/>
        <v/>
      </c>
      <c r="O306" t="str">
        <f t="shared" si="34"/>
        <v/>
      </c>
    </row>
    <row r="307" spans="1:15" ht="14.4" thickTop="1" thickBot="1" x14ac:dyDescent="0.3">
      <c r="A307" s="41" t="str">
        <f>IF('2015 data'!$A307 = "Sales", '2015 data'!B307, "")</f>
        <v/>
      </c>
      <c r="B307" s="41" t="str">
        <f>IF($A307="", "", VLOOKUP($A307, '2015 data'!B:G, 3, FALSE))</f>
        <v/>
      </c>
      <c r="C307" s="41" t="str">
        <f>IF($A307="", "", VLOOKUP($A307, '2015 data'!B:G, 4, FALSE))</f>
        <v/>
      </c>
      <c r="D307" s="42" t="str">
        <f>IF('2015 Consolidated'!$A307="", "", VLOOKUP('2015 Consolidated'!$A307, '2015 data'!B:G, 5, FALSE))</f>
        <v/>
      </c>
      <c r="E307" s="43" t="str">
        <f>IF($A307="", "", VLOOKUP($A307, '2015 data'!B:G, 6, FALSE))</f>
        <v/>
      </c>
      <c r="F307" s="43" t="str">
        <f>IF($A307="", "", IFERROR(VLOOKUP($A307, '2015 data'!C:G, 5, FALSE), 0))</f>
        <v/>
      </c>
      <c r="G307" s="44" t="str">
        <f>IFERROR(VLOOKUP($A307, '2015 data'!C:G, 4, FALSE), "")</f>
        <v/>
      </c>
      <c r="H307" s="43" t="str">
        <f t="shared" si="28"/>
        <v/>
      </c>
      <c r="I307" s="45" t="str">
        <f>IF($G307&lt;&gt;"","Received",IF($A307="","",Validation!$D$6-$D307))</f>
        <v/>
      </c>
      <c r="J307" s="49" t="str">
        <f t="shared" si="29"/>
        <v/>
      </c>
      <c r="K307" s="49" t="str">
        <f t="shared" si="30"/>
        <v/>
      </c>
      <c r="L307" s="49" t="str">
        <f t="shared" si="31"/>
        <v/>
      </c>
      <c r="M307" s="49" t="str">
        <f t="shared" si="32"/>
        <v/>
      </c>
      <c r="N307" s="49" t="str">
        <f t="shared" si="33"/>
        <v/>
      </c>
      <c r="O307" t="str">
        <f t="shared" si="34"/>
        <v/>
      </c>
    </row>
    <row r="308" spans="1:15" ht="14.4" thickTop="1" thickBot="1" x14ac:dyDescent="0.3">
      <c r="A308" s="41" t="str">
        <f>IF('2015 data'!$A308 = "Sales", '2015 data'!B308, "")</f>
        <v/>
      </c>
      <c r="B308" s="41" t="str">
        <f>IF($A308="", "", VLOOKUP($A308, '2015 data'!B:G, 3, FALSE))</f>
        <v/>
      </c>
      <c r="C308" s="41" t="str">
        <f>IF($A308="", "", VLOOKUP($A308, '2015 data'!B:G, 4, FALSE))</f>
        <v/>
      </c>
      <c r="D308" s="42" t="str">
        <f>IF('2015 Consolidated'!$A308="", "", VLOOKUP('2015 Consolidated'!$A308, '2015 data'!B:G, 5, FALSE))</f>
        <v/>
      </c>
      <c r="E308" s="43" t="str">
        <f>IF($A308="", "", VLOOKUP($A308, '2015 data'!B:G, 6, FALSE))</f>
        <v/>
      </c>
      <c r="F308" s="43" t="str">
        <f>IF($A308="", "", IFERROR(VLOOKUP($A308, '2015 data'!C:G, 5, FALSE), 0))</f>
        <v/>
      </c>
      <c r="G308" s="44" t="str">
        <f>IFERROR(VLOOKUP($A308, '2015 data'!C:G, 4, FALSE), "")</f>
        <v/>
      </c>
      <c r="H308" s="43" t="str">
        <f t="shared" si="28"/>
        <v/>
      </c>
      <c r="I308" s="45" t="str">
        <f>IF($G308&lt;&gt;"","Received",IF($A308="","",Validation!$D$6-$D308))</f>
        <v/>
      </c>
      <c r="J308" s="49" t="str">
        <f t="shared" si="29"/>
        <v/>
      </c>
      <c r="K308" s="49" t="str">
        <f t="shared" si="30"/>
        <v/>
      </c>
      <c r="L308" s="49" t="str">
        <f t="shared" si="31"/>
        <v/>
      </c>
      <c r="M308" s="49" t="str">
        <f t="shared" si="32"/>
        <v/>
      </c>
      <c r="N308" s="49" t="str">
        <f t="shared" si="33"/>
        <v/>
      </c>
      <c r="O308" t="str">
        <f t="shared" si="34"/>
        <v/>
      </c>
    </row>
    <row r="309" spans="1:15" ht="14.4" thickTop="1" thickBot="1" x14ac:dyDescent="0.3">
      <c r="A309" s="41" t="str">
        <f>IF('2015 data'!$A309 = "Sales", '2015 data'!B309, "")</f>
        <v/>
      </c>
      <c r="B309" s="41" t="str">
        <f>IF($A309="", "", VLOOKUP($A309, '2015 data'!B:G, 3, FALSE))</f>
        <v/>
      </c>
      <c r="C309" s="41" t="str">
        <f>IF($A309="", "", VLOOKUP($A309, '2015 data'!B:G, 4, FALSE))</f>
        <v/>
      </c>
      <c r="D309" s="42" t="str">
        <f>IF('2015 Consolidated'!$A309="", "", VLOOKUP('2015 Consolidated'!$A309, '2015 data'!B:G, 5, FALSE))</f>
        <v/>
      </c>
      <c r="E309" s="43" t="str">
        <f>IF($A309="", "", VLOOKUP($A309, '2015 data'!B:G, 6, FALSE))</f>
        <v/>
      </c>
      <c r="F309" s="43" t="str">
        <f>IF($A309="", "", IFERROR(VLOOKUP($A309, '2015 data'!C:G, 5, FALSE), 0))</f>
        <v/>
      </c>
      <c r="G309" s="44" t="str">
        <f>IFERROR(VLOOKUP($A309, '2015 data'!C:G, 4, FALSE), "")</f>
        <v/>
      </c>
      <c r="H309" s="43" t="str">
        <f t="shared" si="28"/>
        <v/>
      </c>
      <c r="I309" s="45" t="str">
        <f>IF($G309&lt;&gt;"","Received",IF($A309="","",Validation!$D$6-$D309))</f>
        <v/>
      </c>
      <c r="J309" s="49" t="str">
        <f t="shared" si="29"/>
        <v/>
      </c>
      <c r="K309" s="49" t="str">
        <f t="shared" si="30"/>
        <v/>
      </c>
      <c r="L309" s="49" t="str">
        <f t="shared" si="31"/>
        <v/>
      </c>
      <c r="M309" s="49" t="str">
        <f t="shared" si="32"/>
        <v/>
      </c>
      <c r="N309" s="49" t="str">
        <f t="shared" si="33"/>
        <v/>
      </c>
      <c r="O309" t="str">
        <f t="shared" si="34"/>
        <v/>
      </c>
    </row>
    <row r="310" spans="1:15" ht="14.4" thickTop="1" thickBot="1" x14ac:dyDescent="0.3">
      <c r="A310" s="41" t="str">
        <f>IF('2015 data'!$A310 = "Sales", '2015 data'!B310, "")</f>
        <v/>
      </c>
      <c r="B310" s="41" t="str">
        <f>IF($A310="", "", VLOOKUP($A310, '2015 data'!B:G, 3, FALSE))</f>
        <v/>
      </c>
      <c r="C310" s="41" t="str">
        <f>IF($A310="", "", VLOOKUP($A310, '2015 data'!B:G, 4, FALSE))</f>
        <v/>
      </c>
      <c r="D310" s="42" t="str">
        <f>IF('2015 Consolidated'!$A310="", "", VLOOKUP('2015 Consolidated'!$A310, '2015 data'!B:G, 5, FALSE))</f>
        <v/>
      </c>
      <c r="E310" s="43" t="str">
        <f>IF($A310="", "", VLOOKUP($A310, '2015 data'!B:G, 6, FALSE))</f>
        <v/>
      </c>
      <c r="F310" s="43" t="str">
        <f>IF($A310="", "", IFERROR(VLOOKUP($A310, '2015 data'!C:G, 5, FALSE), 0))</f>
        <v/>
      </c>
      <c r="G310" s="44" t="str">
        <f>IFERROR(VLOOKUP($A310, '2015 data'!C:G, 4, FALSE), "")</f>
        <v/>
      </c>
      <c r="H310" s="43" t="str">
        <f t="shared" si="28"/>
        <v/>
      </c>
      <c r="I310" s="45" t="str">
        <f>IF($G310&lt;&gt;"","Received",IF($A310="","",Validation!$D$6-$D310))</f>
        <v/>
      </c>
      <c r="J310" s="49" t="str">
        <f t="shared" si="29"/>
        <v/>
      </c>
      <c r="K310" s="49" t="str">
        <f t="shared" si="30"/>
        <v/>
      </c>
      <c r="L310" s="49" t="str">
        <f t="shared" si="31"/>
        <v/>
      </c>
      <c r="M310" s="49" t="str">
        <f t="shared" si="32"/>
        <v/>
      </c>
      <c r="N310" s="49" t="str">
        <f t="shared" si="33"/>
        <v/>
      </c>
      <c r="O310" t="str">
        <f t="shared" si="34"/>
        <v/>
      </c>
    </row>
    <row r="311" spans="1:15" ht="14.4" thickTop="1" thickBot="1" x14ac:dyDescent="0.3">
      <c r="A311" s="41" t="str">
        <f>IF('2015 data'!$A311 = "Sales", '2015 data'!B311, "")</f>
        <v/>
      </c>
      <c r="B311" s="41" t="str">
        <f>IF($A311="", "", VLOOKUP($A311, '2015 data'!B:G, 3, FALSE))</f>
        <v/>
      </c>
      <c r="C311" s="41" t="str">
        <f>IF($A311="", "", VLOOKUP($A311, '2015 data'!B:G, 4, FALSE))</f>
        <v/>
      </c>
      <c r="D311" s="42" t="str">
        <f>IF('2015 Consolidated'!$A311="", "", VLOOKUP('2015 Consolidated'!$A311, '2015 data'!B:G, 5, FALSE))</f>
        <v/>
      </c>
      <c r="E311" s="43" t="str">
        <f>IF($A311="", "", VLOOKUP($A311, '2015 data'!B:G, 6, FALSE))</f>
        <v/>
      </c>
      <c r="F311" s="43" t="str">
        <f>IF($A311="", "", IFERROR(VLOOKUP($A311, '2015 data'!C:G, 5, FALSE), 0))</f>
        <v/>
      </c>
      <c r="G311" s="44" t="str">
        <f>IFERROR(VLOOKUP($A311, '2015 data'!C:G, 4, FALSE), "")</f>
        <v/>
      </c>
      <c r="H311" s="43" t="str">
        <f t="shared" si="28"/>
        <v/>
      </c>
      <c r="I311" s="45" t="str">
        <f>IF($G311&lt;&gt;"","Received",IF($A311="","",Validation!$D$6-$D311))</f>
        <v/>
      </c>
      <c r="J311" s="49" t="str">
        <f t="shared" si="29"/>
        <v/>
      </c>
      <c r="K311" s="49" t="str">
        <f t="shared" si="30"/>
        <v/>
      </c>
      <c r="L311" s="49" t="str">
        <f t="shared" si="31"/>
        <v/>
      </c>
      <c r="M311" s="49" t="str">
        <f t="shared" si="32"/>
        <v/>
      </c>
      <c r="N311" s="49" t="str">
        <f t="shared" si="33"/>
        <v/>
      </c>
      <c r="O311" t="str">
        <f t="shared" si="34"/>
        <v/>
      </c>
    </row>
    <row r="312" spans="1:15" ht="14.4" thickTop="1" thickBot="1" x14ac:dyDescent="0.3">
      <c r="A312" s="41" t="str">
        <f>IF('2015 data'!$A312 = "Sales", '2015 data'!B312, "")</f>
        <v/>
      </c>
      <c r="B312" s="41" t="str">
        <f>IF($A312="", "", VLOOKUP($A312, '2015 data'!B:G, 3, FALSE))</f>
        <v/>
      </c>
      <c r="C312" s="41" t="str">
        <f>IF($A312="", "", VLOOKUP($A312, '2015 data'!B:G, 4, FALSE))</f>
        <v/>
      </c>
      <c r="D312" s="42" t="str">
        <f>IF('2015 Consolidated'!$A312="", "", VLOOKUP('2015 Consolidated'!$A312, '2015 data'!B:G, 5, FALSE))</f>
        <v/>
      </c>
      <c r="E312" s="43" t="str">
        <f>IF($A312="", "", VLOOKUP($A312, '2015 data'!B:G, 6, FALSE))</f>
        <v/>
      </c>
      <c r="F312" s="43" t="str">
        <f>IF($A312="", "", IFERROR(VLOOKUP($A312, '2015 data'!C:G, 5, FALSE), 0))</f>
        <v/>
      </c>
      <c r="G312" s="44" t="str">
        <f>IFERROR(VLOOKUP($A312, '2015 data'!C:G, 4, FALSE), "")</f>
        <v/>
      </c>
      <c r="H312" s="43" t="str">
        <f t="shared" si="28"/>
        <v/>
      </c>
      <c r="I312" s="45" t="str">
        <f>IF($G312&lt;&gt;"","Received",IF($A312="","",Validation!$D$6-$D312))</f>
        <v/>
      </c>
      <c r="J312" s="49" t="str">
        <f t="shared" si="29"/>
        <v/>
      </c>
      <c r="K312" s="49" t="str">
        <f t="shared" si="30"/>
        <v/>
      </c>
      <c r="L312" s="49" t="str">
        <f t="shared" si="31"/>
        <v/>
      </c>
      <c r="M312" s="49" t="str">
        <f t="shared" si="32"/>
        <v/>
      </c>
      <c r="N312" s="49" t="str">
        <f t="shared" si="33"/>
        <v/>
      </c>
      <c r="O312" t="str">
        <f t="shared" si="34"/>
        <v/>
      </c>
    </row>
    <row r="313" spans="1:15" ht="14.4" thickTop="1" thickBot="1" x14ac:dyDescent="0.3">
      <c r="A313" s="41" t="str">
        <f>IF('2015 data'!$A313 = "Sales", '2015 data'!B313, "")</f>
        <v/>
      </c>
      <c r="B313" s="41" t="str">
        <f>IF($A313="", "", VLOOKUP($A313, '2015 data'!B:G, 3, FALSE))</f>
        <v/>
      </c>
      <c r="C313" s="41" t="str">
        <f>IF($A313="", "", VLOOKUP($A313, '2015 data'!B:G, 4, FALSE))</f>
        <v/>
      </c>
      <c r="D313" s="42" t="str">
        <f>IF('2015 Consolidated'!$A313="", "", VLOOKUP('2015 Consolidated'!$A313, '2015 data'!B:G, 5, FALSE))</f>
        <v/>
      </c>
      <c r="E313" s="43" t="str">
        <f>IF($A313="", "", VLOOKUP($A313, '2015 data'!B:G, 6, FALSE))</f>
        <v/>
      </c>
      <c r="F313" s="43" t="str">
        <f>IF($A313="", "", IFERROR(VLOOKUP($A313, '2015 data'!C:G, 5, FALSE), 0))</f>
        <v/>
      </c>
      <c r="G313" s="44" t="str">
        <f>IFERROR(VLOOKUP($A313, '2015 data'!C:G, 4, FALSE), "")</f>
        <v/>
      </c>
      <c r="H313" s="43" t="str">
        <f t="shared" si="28"/>
        <v/>
      </c>
      <c r="I313" s="45" t="str">
        <f>IF($G313&lt;&gt;"","Received",IF($A313="","",Validation!$D$6-$D313))</f>
        <v/>
      </c>
      <c r="J313" s="49" t="str">
        <f t="shared" si="29"/>
        <v/>
      </c>
      <c r="K313" s="49" t="str">
        <f t="shared" si="30"/>
        <v/>
      </c>
      <c r="L313" s="49" t="str">
        <f t="shared" si="31"/>
        <v/>
      </c>
      <c r="M313" s="49" t="str">
        <f t="shared" si="32"/>
        <v/>
      </c>
      <c r="N313" s="49" t="str">
        <f t="shared" si="33"/>
        <v/>
      </c>
      <c r="O313" t="str">
        <f t="shared" si="34"/>
        <v/>
      </c>
    </row>
    <row r="314" spans="1:15" ht="14.4" thickTop="1" thickBot="1" x14ac:dyDescent="0.3">
      <c r="A314" s="41" t="str">
        <f>IF('2015 data'!$A314 = "Sales", '2015 data'!B314, "")</f>
        <v/>
      </c>
      <c r="B314" s="41" t="str">
        <f>IF($A314="", "", VLOOKUP($A314, '2015 data'!B:G, 3, FALSE))</f>
        <v/>
      </c>
      <c r="C314" s="41" t="str">
        <f>IF($A314="", "", VLOOKUP($A314, '2015 data'!B:G, 4, FALSE))</f>
        <v/>
      </c>
      <c r="D314" s="42" t="str">
        <f>IF('2015 Consolidated'!$A314="", "", VLOOKUP('2015 Consolidated'!$A314, '2015 data'!B:G, 5, FALSE))</f>
        <v/>
      </c>
      <c r="E314" s="43" t="str">
        <f>IF($A314="", "", VLOOKUP($A314, '2015 data'!B:G, 6, FALSE))</f>
        <v/>
      </c>
      <c r="F314" s="43" t="str">
        <f>IF($A314="", "", IFERROR(VLOOKUP($A314, '2015 data'!C:G, 5, FALSE), 0))</f>
        <v/>
      </c>
      <c r="G314" s="44" t="str">
        <f>IFERROR(VLOOKUP($A314, '2015 data'!C:G, 4, FALSE), "")</f>
        <v/>
      </c>
      <c r="H314" s="43" t="str">
        <f t="shared" si="28"/>
        <v/>
      </c>
      <c r="I314" s="45" t="str">
        <f>IF($G314&lt;&gt;"","Received",IF($A314="","",Validation!$D$6-$D314))</f>
        <v/>
      </c>
      <c r="J314" s="49" t="str">
        <f t="shared" si="29"/>
        <v/>
      </c>
      <c r="K314" s="49" t="str">
        <f t="shared" si="30"/>
        <v/>
      </c>
      <c r="L314" s="49" t="str">
        <f t="shared" si="31"/>
        <v/>
      </c>
      <c r="M314" s="49" t="str">
        <f t="shared" si="32"/>
        <v/>
      </c>
      <c r="N314" s="49" t="str">
        <f t="shared" si="33"/>
        <v/>
      </c>
      <c r="O314" t="str">
        <f t="shared" si="34"/>
        <v/>
      </c>
    </row>
    <row r="315" spans="1:15" ht="14.4" thickTop="1" thickBot="1" x14ac:dyDescent="0.3">
      <c r="A315" s="41" t="str">
        <f>IF('2015 data'!$A315 = "Sales", '2015 data'!B315, "")</f>
        <v/>
      </c>
      <c r="B315" s="41" t="str">
        <f>IF($A315="", "", VLOOKUP($A315, '2015 data'!B:G, 3, FALSE))</f>
        <v/>
      </c>
      <c r="C315" s="41" t="str">
        <f>IF($A315="", "", VLOOKUP($A315, '2015 data'!B:G, 4, FALSE))</f>
        <v/>
      </c>
      <c r="D315" s="42" t="str">
        <f>IF('2015 Consolidated'!$A315="", "", VLOOKUP('2015 Consolidated'!$A315, '2015 data'!B:G, 5, FALSE))</f>
        <v/>
      </c>
      <c r="E315" s="43" t="str">
        <f>IF($A315="", "", VLOOKUP($A315, '2015 data'!B:G, 6, FALSE))</f>
        <v/>
      </c>
      <c r="F315" s="43" t="str">
        <f>IF($A315="", "", IFERROR(VLOOKUP($A315, '2015 data'!C:G, 5, FALSE), 0))</f>
        <v/>
      </c>
      <c r="G315" s="44" t="str">
        <f>IFERROR(VLOOKUP($A315, '2015 data'!C:G, 4, FALSE), "")</f>
        <v/>
      </c>
      <c r="H315" s="43" t="str">
        <f t="shared" si="28"/>
        <v/>
      </c>
      <c r="I315" s="45" t="str">
        <f>IF($G315&lt;&gt;"","Received",IF($A315="","",Validation!$D$6-$D315))</f>
        <v/>
      </c>
      <c r="J315" s="49" t="str">
        <f t="shared" si="29"/>
        <v/>
      </c>
      <c r="K315" s="49" t="str">
        <f t="shared" si="30"/>
        <v/>
      </c>
      <c r="L315" s="49" t="str">
        <f t="shared" si="31"/>
        <v/>
      </c>
      <c r="M315" s="49" t="str">
        <f t="shared" si="32"/>
        <v/>
      </c>
      <c r="N315" s="49" t="str">
        <f t="shared" si="33"/>
        <v/>
      </c>
      <c r="O315" t="str">
        <f t="shared" si="34"/>
        <v/>
      </c>
    </row>
    <row r="316" spans="1:15" ht="14.4" thickTop="1" thickBot="1" x14ac:dyDescent="0.3">
      <c r="A316" s="41" t="str">
        <f>IF('2015 data'!$A316 = "Sales", '2015 data'!B316, "")</f>
        <v/>
      </c>
      <c r="B316" s="41" t="str">
        <f>IF($A316="", "", VLOOKUP($A316, '2015 data'!B:G, 3, FALSE))</f>
        <v/>
      </c>
      <c r="C316" s="41" t="str">
        <f>IF($A316="", "", VLOOKUP($A316, '2015 data'!B:G, 4, FALSE))</f>
        <v/>
      </c>
      <c r="D316" s="42" t="str">
        <f>IF('2015 Consolidated'!$A316="", "", VLOOKUP('2015 Consolidated'!$A316, '2015 data'!B:G, 5, FALSE))</f>
        <v/>
      </c>
      <c r="E316" s="43" t="str">
        <f>IF($A316="", "", VLOOKUP($A316, '2015 data'!B:G, 6, FALSE))</f>
        <v/>
      </c>
      <c r="F316" s="43" t="str">
        <f>IF($A316="", "", IFERROR(VLOOKUP($A316, '2015 data'!C:G, 5, FALSE), 0))</f>
        <v/>
      </c>
      <c r="G316" s="44" t="str">
        <f>IFERROR(VLOOKUP($A316, '2015 data'!C:G, 4, FALSE), "")</f>
        <v/>
      </c>
      <c r="H316" s="43" t="str">
        <f t="shared" si="28"/>
        <v/>
      </c>
      <c r="I316" s="45" t="str">
        <f>IF($G316&lt;&gt;"","Received",IF($A316="","",Validation!$D$6-$D316))</f>
        <v/>
      </c>
      <c r="J316" s="49" t="str">
        <f t="shared" si="29"/>
        <v/>
      </c>
      <c r="K316" s="49" t="str">
        <f t="shared" si="30"/>
        <v/>
      </c>
      <c r="L316" s="49" t="str">
        <f t="shared" si="31"/>
        <v/>
      </c>
      <c r="M316" s="49" t="str">
        <f t="shared" si="32"/>
        <v/>
      </c>
      <c r="N316" s="49" t="str">
        <f t="shared" si="33"/>
        <v/>
      </c>
      <c r="O316" t="str">
        <f t="shared" si="34"/>
        <v/>
      </c>
    </row>
    <row r="317" spans="1:15" ht="14.4" thickTop="1" thickBot="1" x14ac:dyDescent="0.3">
      <c r="A317" s="41" t="str">
        <f>IF('2015 data'!$A317 = "Sales", '2015 data'!B317, "")</f>
        <v/>
      </c>
      <c r="B317" s="41" t="str">
        <f>IF($A317="", "", VLOOKUP($A317, '2015 data'!B:G, 3, FALSE))</f>
        <v/>
      </c>
      <c r="C317" s="41" t="str">
        <f>IF($A317="", "", VLOOKUP($A317, '2015 data'!B:G, 4, FALSE))</f>
        <v/>
      </c>
      <c r="D317" s="42" t="str">
        <f>IF('2015 Consolidated'!$A317="", "", VLOOKUP('2015 Consolidated'!$A317, '2015 data'!B:G, 5, FALSE))</f>
        <v/>
      </c>
      <c r="E317" s="43" t="str">
        <f>IF($A317="", "", VLOOKUP($A317, '2015 data'!B:G, 6, FALSE))</f>
        <v/>
      </c>
      <c r="F317" s="43" t="str">
        <f>IF($A317="", "", IFERROR(VLOOKUP($A317, '2015 data'!C:G, 5, FALSE), 0))</f>
        <v/>
      </c>
      <c r="G317" s="44" t="str">
        <f>IFERROR(VLOOKUP($A317, '2015 data'!C:G, 4, FALSE), "")</f>
        <v/>
      </c>
      <c r="H317" s="43" t="str">
        <f t="shared" si="28"/>
        <v/>
      </c>
      <c r="I317" s="45" t="str">
        <f>IF($G317&lt;&gt;"","Received",IF($A317="","",Validation!$D$6-$D317))</f>
        <v/>
      </c>
      <c r="J317" s="49" t="str">
        <f t="shared" si="29"/>
        <v/>
      </c>
      <c r="K317" s="49" t="str">
        <f t="shared" si="30"/>
        <v/>
      </c>
      <c r="L317" s="49" t="str">
        <f t="shared" si="31"/>
        <v/>
      </c>
      <c r="M317" s="49" t="str">
        <f t="shared" si="32"/>
        <v/>
      </c>
      <c r="N317" s="49" t="str">
        <f t="shared" si="33"/>
        <v/>
      </c>
      <c r="O317" t="str">
        <f t="shared" si="34"/>
        <v/>
      </c>
    </row>
    <row r="318" spans="1:15" ht="14.4" thickTop="1" thickBot="1" x14ac:dyDescent="0.3">
      <c r="A318" s="41" t="str">
        <f>IF('2015 data'!$A318 = "Sales", '2015 data'!B318, "")</f>
        <v/>
      </c>
      <c r="B318" s="41" t="str">
        <f>IF($A318="", "", VLOOKUP($A318, '2015 data'!B:G, 3, FALSE))</f>
        <v/>
      </c>
      <c r="C318" s="41" t="str">
        <f>IF($A318="", "", VLOOKUP($A318, '2015 data'!B:G, 4, FALSE))</f>
        <v/>
      </c>
      <c r="D318" s="42" t="str">
        <f>IF('2015 Consolidated'!$A318="", "", VLOOKUP('2015 Consolidated'!$A318, '2015 data'!B:G, 5, FALSE))</f>
        <v/>
      </c>
      <c r="E318" s="43" t="str">
        <f>IF($A318="", "", VLOOKUP($A318, '2015 data'!B:G, 6, FALSE))</f>
        <v/>
      </c>
      <c r="F318" s="43" t="str">
        <f>IF($A318="", "", IFERROR(VLOOKUP($A318, '2015 data'!C:G, 5, FALSE), 0))</f>
        <v/>
      </c>
      <c r="G318" s="44" t="str">
        <f>IFERROR(VLOOKUP($A318, '2015 data'!C:G, 4, FALSE), "")</f>
        <v/>
      </c>
      <c r="H318" s="43" t="str">
        <f t="shared" si="28"/>
        <v/>
      </c>
      <c r="I318" s="45" t="str">
        <f>IF($G318&lt;&gt;"","Received",IF($A318="","",Validation!$D$6-$D318))</f>
        <v/>
      </c>
      <c r="J318" s="49" t="str">
        <f t="shared" si="29"/>
        <v/>
      </c>
      <c r="K318" s="49" t="str">
        <f t="shared" si="30"/>
        <v/>
      </c>
      <c r="L318" s="49" t="str">
        <f t="shared" si="31"/>
        <v/>
      </c>
      <c r="M318" s="49" t="str">
        <f t="shared" si="32"/>
        <v/>
      </c>
      <c r="N318" s="49" t="str">
        <f t="shared" si="33"/>
        <v/>
      </c>
      <c r="O318" t="str">
        <f t="shared" si="34"/>
        <v/>
      </c>
    </row>
    <row r="319" spans="1:15" ht="14.4" thickTop="1" thickBot="1" x14ac:dyDescent="0.3">
      <c r="A319" s="41" t="str">
        <f>IF('2015 data'!$A319 = "Sales", '2015 data'!B319, "")</f>
        <v/>
      </c>
      <c r="B319" s="41" t="str">
        <f>IF($A319="", "", VLOOKUP($A319, '2015 data'!B:G, 3, FALSE))</f>
        <v/>
      </c>
      <c r="C319" s="41" t="str">
        <f>IF($A319="", "", VLOOKUP($A319, '2015 data'!B:G, 4, FALSE))</f>
        <v/>
      </c>
      <c r="D319" s="42" t="str">
        <f>IF('2015 Consolidated'!$A319="", "", VLOOKUP('2015 Consolidated'!$A319, '2015 data'!B:G, 5, FALSE))</f>
        <v/>
      </c>
      <c r="E319" s="43" t="str">
        <f>IF($A319="", "", VLOOKUP($A319, '2015 data'!B:G, 6, FALSE))</f>
        <v/>
      </c>
      <c r="F319" s="43" t="str">
        <f>IF($A319="", "", IFERROR(VLOOKUP($A319, '2015 data'!C:G, 5, FALSE), 0))</f>
        <v/>
      </c>
      <c r="G319" s="44" t="str">
        <f>IFERROR(VLOOKUP($A319, '2015 data'!C:G, 4, FALSE), "")</f>
        <v/>
      </c>
      <c r="H319" s="43" t="str">
        <f t="shared" si="28"/>
        <v/>
      </c>
      <c r="I319" s="45" t="str">
        <f>IF($G319&lt;&gt;"","Received",IF($A319="","",Validation!$D$6-$D319))</f>
        <v/>
      </c>
      <c r="J319" s="49" t="str">
        <f t="shared" si="29"/>
        <v/>
      </c>
      <c r="K319" s="49" t="str">
        <f t="shared" si="30"/>
        <v/>
      </c>
      <c r="L319" s="49" t="str">
        <f t="shared" si="31"/>
        <v/>
      </c>
      <c r="M319" s="49" t="str">
        <f t="shared" si="32"/>
        <v/>
      </c>
      <c r="N319" s="49" t="str">
        <f t="shared" si="33"/>
        <v/>
      </c>
      <c r="O319" t="str">
        <f t="shared" si="34"/>
        <v/>
      </c>
    </row>
    <row r="320" spans="1:15" ht="14.4" thickTop="1" thickBot="1" x14ac:dyDescent="0.3">
      <c r="A320" s="41" t="str">
        <f>IF('2015 data'!$A320 = "Sales", '2015 data'!B320, "")</f>
        <v/>
      </c>
      <c r="B320" s="41" t="str">
        <f>IF($A320="", "", VLOOKUP($A320, '2015 data'!B:G, 3, FALSE))</f>
        <v/>
      </c>
      <c r="C320" s="41" t="str">
        <f>IF($A320="", "", VLOOKUP($A320, '2015 data'!B:G, 4, FALSE))</f>
        <v/>
      </c>
      <c r="D320" s="42" t="str">
        <f>IF('2015 Consolidated'!$A320="", "", VLOOKUP('2015 Consolidated'!$A320, '2015 data'!B:G, 5, FALSE))</f>
        <v/>
      </c>
      <c r="E320" s="43" t="str">
        <f>IF($A320="", "", VLOOKUP($A320, '2015 data'!B:G, 6, FALSE))</f>
        <v/>
      </c>
      <c r="F320" s="43" t="str">
        <f>IF($A320="", "", IFERROR(VLOOKUP($A320, '2015 data'!C:G, 5, FALSE), 0))</f>
        <v/>
      </c>
      <c r="G320" s="44" t="str">
        <f>IFERROR(VLOOKUP($A320, '2015 data'!C:G, 4, FALSE), "")</f>
        <v/>
      </c>
      <c r="H320" s="43" t="str">
        <f t="shared" si="28"/>
        <v/>
      </c>
      <c r="I320" s="45" t="str">
        <f>IF($G320&lt;&gt;"","Received",IF($A320="","",Validation!$D$6-$D320))</f>
        <v/>
      </c>
      <c r="J320" s="49" t="str">
        <f t="shared" si="29"/>
        <v/>
      </c>
      <c r="K320" s="49" t="str">
        <f t="shared" si="30"/>
        <v/>
      </c>
      <c r="L320" s="49" t="str">
        <f t="shared" si="31"/>
        <v/>
      </c>
      <c r="M320" s="49" t="str">
        <f t="shared" si="32"/>
        <v/>
      </c>
      <c r="N320" s="49" t="str">
        <f t="shared" si="33"/>
        <v/>
      </c>
      <c r="O320" t="str">
        <f t="shared" si="34"/>
        <v/>
      </c>
    </row>
    <row r="321" spans="1:15" ht="14.4" thickTop="1" thickBot="1" x14ac:dyDescent="0.3">
      <c r="A321" s="41" t="str">
        <f>IF('2015 data'!$A321 = "Sales", '2015 data'!B321, "")</f>
        <v/>
      </c>
      <c r="B321" s="41" t="str">
        <f>IF($A321="", "", VLOOKUP($A321, '2015 data'!B:G, 3, FALSE))</f>
        <v/>
      </c>
      <c r="C321" s="41" t="str">
        <f>IF($A321="", "", VLOOKUP($A321, '2015 data'!B:G, 4, FALSE))</f>
        <v/>
      </c>
      <c r="D321" s="42" t="str">
        <f>IF('2015 Consolidated'!$A321="", "", VLOOKUP('2015 Consolidated'!$A321, '2015 data'!B:G, 5, FALSE))</f>
        <v/>
      </c>
      <c r="E321" s="43" t="str">
        <f>IF($A321="", "", VLOOKUP($A321, '2015 data'!B:G, 6, FALSE))</f>
        <v/>
      </c>
      <c r="F321" s="43" t="str">
        <f>IF($A321="", "", IFERROR(VLOOKUP($A321, '2015 data'!C:G, 5, FALSE), 0))</f>
        <v/>
      </c>
      <c r="G321" s="44" t="str">
        <f>IFERROR(VLOOKUP($A321, '2015 data'!C:G, 4, FALSE), "")</f>
        <v/>
      </c>
      <c r="H321" s="43" t="str">
        <f t="shared" si="28"/>
        <v/>
      </c>
      <c r="I321" s="45" t="str">
        <f>IF($G321&lt;&gt;"","Received",IF($A321="","",Validation!$D$6-$D321))</f>
        <v/>
      </c>
      <c r="J321" s="49" t="str">
        <f t="shared" si="29"/>
        <v/>
      </c>
      <c r="K321" s="49" t="str">
        <f t="shared" si="30"/>
        <v/>
      </c>
      <c r="L321" s="49" t="str">
        <f t="shared" si="31"/>
        <v/>
      </c>
      <c r="M321" s="49" t="str">
        <f t="shared" si="32"/>
        <v/>
      </c>
      <c r="N321" s="49" t="str">
        <f t="shared" si="33"/>
        <v/>
      </c>
      <c r="O321" t="str">
        <f t="shared" si="34"/>
        <v/>
      </c>
    </row>
    <row r="322" spans="1:15" ht="14.4" thickTop="1" thickBot="1" x14ac:dyDescent="0.3">
      <c r="A322" s="41" t="str">
        <f>IF('2015 data'!$A322 = "Sales", '2015 data'!B322, "")</f>
        <v/>
      </c>
      <c r="B322" s="41" t="str">
        <f>IF($A322="", "", VLOOKUP($A322, '2015 data'!B:G, 3, FALSE))</f>
        <v/>
      </c>
      <c r="C322" s="41" t="str">
        <f>IF($A322="", "", VLOOKUP($A322, '2015 data'!B:G, 4, FALSE))</f>
        <v/>
      </c>
      <c r="D322" s="42" t="str">
        <f>IF('2015 Consolidated'!$A322="", "", VLOOKUP('2015 Consolidated'!$A322, '2015 data'!B:G, 5, FALSE))</f>
        <v/>
      </c>
      <c r="E322" s="43" t="str">
        <f>IF($A322="", "", VLOOKUP($A322, '2015 data'!B:G, 6, FALSE))</f>
        <v/>
      </c>
      <c r="F322" s="43" t="str">
        <f>IF($A322="", "", IFERROR(VLOOKUP($A322, '2015 data'!C:G, 5, FALSE), 0))</f>
        <v/>
      </c>
      <c r="G322" s="44" t="str">
        <f>IFERROR(VLOOKUP($A322, '2015 data'!C:G, 4, FALSE), "")</f>
        <v/>
      </c>
      <c r="H322" s="43" t="str">
        <f t="shared" si="28"/>
        <v/>
      </c>
      <c r="I322" s="45" t="str">
        <f>IF($G322&lt;&gt;"","Received",IF($A322="","",Validation!$D$6-$D322))</f>
        <v/>
      </c>
      <c r="J322" s="49" t="str">
        <f t="shared" si="29"/>
        <v/>
      </c>
      <c r="K322" s="49" t="str">
        <f t="shared" si="30"/>
        <v/>
      </c>
      <c r="L322" s="49" t="str">
        <f t="shared" si="31"/>
        <v/>
      </c>
      <c r="M322" s="49" t="str">
        <f t="shared" si="32"/>
        <v/>
      </c>
      <c r="N322" s="49" t="str">
        <f t="shared" si="33"/>
        <v/>
      </c>
      <c r="O322" t="str">
        <f t="shared" si="34"/>
        <v/>
      </c>
    </row>
    <row r="323" spans="1:15" ht="14.4" thickTop="1" thickBot="1" x14ac:dyDescent="0.3">
      <c r="A323" s="41" t="str">
        <f>IF('2015 data'!$A323 = "Sales", '2015 data'!B323, "")</f>
        <v/>
      </c>
      <c r="B323" s="41" t="str">
        <f>IF($A323="", "", VLOOKUP($A323, '2015 data'!B:G, 3, FALSE))</f>
        <v/>
      </c>
      <c r="C323" s="41" t="str">
        <f>IF($A323="", "", VLOOKUP($A323, '2015 data'!B:G, 4, FALSE))</f>
        <v/>
      </c>
      <c r="D323" s="42" t="str">
        <f>IF('2015 Consolidated'!$A323="", "", VLOOKUP('2015 Consolidated'!$A323, '2015 data'!B:G, 5, FALSE))</f>
        <v/>
      </c>
      <c r="E323" s="43" t="str">
        <f>IF($A323="", "", VLOOKUP($A323, '2015 data'!B:G, 6, FALSE))</f>
        <v/>
      </c>
      <c r="F323" s="43" t="str">
        <f>IF($A323="", "", IFERROR(VLOOKUP($A323, '2015 data'!C:G, 5, FALSE), 0))</f>
        <v/>
      </c>
      <c r="G323" s="44" t="str">
        <f>IFERROR(VLOOKUP($A323, '2015 data'!C:G, 4, FALSE), "")</f>
        <v/>
      </c>
      <c r="H323" s="43" t="str">
        <f t="shared" ref="H323:H386" si="35">IFERROR($E323+$F323, "")</f>
        <v/>
      </c>
      <c r="I323" s="45" t="str">
        <f>IF($G323&lt;&gt;"","Received",IF($A323="","",Validation!$D$6-$D323))</f>
        <v/>
      </c>
      <c r="J323" s="49" t="str">
        <f t="shared" ref="J323:J386" si="36">IF($I323="", "", IF($I323="Received", 0, 1))</f>
        <v/>
      </c>
      <c r="K323" s="49" t="str">
        <f t="shared" ref="K323:K386" si="37">IF($J323=1, IF(AND($I323&lt;=30, $I323&gt;=0), "0-30 days", IF(AND($I323&lt;=60, $I323&gt;=31), "31-60 days", IF(AND($I323&lt;=90, $I323&gt;=61), "61-90 days", IF($I323&gt;90, "&gt;90 days", "")))), "")</f>
        <v/>
      </c>
      <c r="L323" s="49" t="str">
        <f t="shared" ref="L323:L386" si="38">IFERROR(YEAR($D323), "")</f>
        <v/>
      </c>
      <c r="M323" s="49" t="str">
        <f t="shared" ref="M323:M386" si="39">IFERROR(YEAR($G323), "")</f>
        <v/>
      </c>
      <c r="N323" s="49" t="str">
        <f t="shared" ref="N323:N386" si="40">IFERROR(MONTH($G323), "")</f>
        <v/>
      </c>
      <c r="O323" t="str">
        <f t="shared" ref="O323:O386" si="41">IF($A323="","",COUNTIF($A:$A,$A323))</f>
        <v/>
      </c>
    </row>
    <row r="324" spans="1:15" ht="14.4" thickTop="1" thickBot="1" x14ac:dyDescent="0.3">
      <c r="A324" s="41" t="str">
        <f>IF('2015 data'!$A324 = "Sales", '2015 data'!B324, "")</f>
        <v/>
      </c>
      <c r="B324" s="41" t="str">
        <f>IF($A324="", "", VLOOKUP($A324, '2015 data'!B:G, 3, FALSE))</f>
        <v/>
      </c>
      <c r="C324" s="41" t="str">
        <f>IF($A324="", "", VLOOKUP($A324, '2015 data'!B:G, 4, FALSE))</f>
        <v/>
      </c>
      <c r="D324" s="42" t="str">
        <f>IF('2015 Consolidated'!$A324="", "", VLOOKUP('2015 Consolidated'!$A324, '2015 data'!B:G, 5, FALSE))</f>
        <v/>
      </c>
      <c r="E324" s="43" t="str">
        <f>IF($A324="", "", VLOOKUP($A324, '2015 data'!B:G, 6, FALSE))</f>
        <v/>
      </c>
      <c r="F324" s="43" t="str">
        <f>IF($A324="", "", IFERROR(VLOOKUP($A324, '2015 data'!C:G, 5, FALSE), 0))</f>
        <v/>
      </c>
      <c r="G324" s="44" t="str">
        <f>IFERROR(VLOOKUP($A324, '2015 data'!C:G, 4, FALSE), "")</f>
        <v/>
      </c>
      <c r="H324" s="43" t="str">
        <f t="shared" si="35"/>
        <v/>
      </c>
      <c r="I324" s="45" t="str">
        <f>IF($G324&lt;&gt;"","Received",IF($A324="","",Validation!$D$6-$D324))</f>
        <v/>
      </c>
      <c r="J324" s="49" t="str">
        <f t="shared" si="36"/>
        <v/>
      </c>
      <c r="K324" s="49" t="str">
        <f t="shared" si="37"/>
        <v/>
      </c>
      <c r="L324" s="49" t="str">
        <f t="shared" si="38"/>
        <v/>
      </c>
      <c r="M324" s="49" t="str">
        <f t="shared" si="39"/>
        <v/>
      </c>
      <c r="N324" s="49" t="str">
        <f t="shared" si="40"/>
        <v/>
      </c>
      <c r="O324" t="str">
        <f t="shared" si="41"/>
        <v/>
      </c>
    </row>
    <row r="325" spans="1:15" ht="14.4" thickTop="1" thickBot="1" x14ac:dyDescent="0.3">
      <c r="A325" s="41" t="str">
        <f>IF('2015 data'!$A325 = "Sales", '2015 data'!B325, "")</f>
        <v/>
      </c>
      <c r="B325" s="41" t="str">
        <f>IF($A325="", "", VLOOKUP($A325, '2015 data'!B:G, 3, FALSE))</f>
        <v/>
      </c>
      <c r="C325" s="41" t="str">
        <f>IF($A325="", "", VLOOKUP($A325, '2015 data'!B:G, 4, FALSE))</f>
        <v/>
      </c>
      <c r="D325" s="42" t="str">
        <f>IF('2015 Consolidated'!$A325="", "", VLOOKUP('2015 Consolidated'!$A325, '2015 data'!B:G, 5, FALSE))</f>
        <v/>
      </c>
      <c r="E325" s="43" t="str">
        <f>IF($A325="", "", VLOOKUP($A325, '2015 data'!B:G, 6, FALSE))</f>
        <v/>
      </c>
      <c r="F325" s="43" t="str">
        <f>IF($A325="", "", IFERROR(VLOOKUP($A325, '2015 data'!C:G, 5, FALSE), 0))</f>
        <v/>
      </c>
      <c r="G325" s="44" t="str">
        <f>IFERROR(VLOOKUP($A325, '2015 data'!C:G, 4, FALSE), "")</f>
        <v/>
      </c>
      <c r="H325" s="43" t="str">
        <f t="shared" si="35"/>
        <v/>
      </c>
      <c r="I325" s="45" t="str">
        <f>IF($G325&lt;&gt;"","Received",IF($A325="","",Validation!$D$6-$D325))</f>
        <v/>
      </c>
      <c r="J325" s="49" t="str">
        <f t="shared" si="36"/>
        <v/>
      </c>
      <c r="K325" s="49" t="str">
        <f t="shared" si="37"/>
        <v/>
      </c>
      <c r="L325" s="49" t="str">
        <f t="shared" si="38"/>
        <v/>
      </c>
      <c r="M325" s="49" t="str">
        <f t="shared" si="39"/>
        <v/>
      </c>
      <c r="N325" s="49" t="str">
        <f t="shared" si="40"/>
        <v/>
      </c>
      <c r="O325" t="str">
        <f t="shared" si="41"/>
        <v/>
      </c>
    </row>
    <row r="326" spans="1:15" ht="14.4" thickTop="1" thickBot="1" x14ac:dyDescent="0.3">
      <c r="A326" s="41" t="str">
        <f>IF('2015 data'!$A326 = "Sales", '2015 data'!B326, "")</f>
        <v/>
      </c>
      <c r="B326" s="41" t="str">
        <f>IF($A326="", "", VLOOKUP($A326, '2015 data'!B:G, 3, FALSE))</f>
        <v/>
      </c>
      <c r="C326" s="41" t="str">
        <f>IF($A326="", "", VLOOKUP($A326, '2015 data'!B:G, 4, FALSE))</f>
        <v/>
      </c>
      <c r="D326" s="42" t="str">
        <f>IF('2015 Consolidated'!$A326="", "", VLOOKUP('2015 Consolidated'!$A326, '2015 data'!B:G, 5, FALSE))</f>
        <v/>
      </c>
      <c r="E326" s="43" t="str">
        <f>IF($A326="", "", VLOOKUP($A326, '2015 data'!B:G, 6, FALSE))</f>
        <v/>
      </c>
      <c r="F326" s="43" t="str">
        <f>IF($A326="", "", IFERROR(VLOOKUP($A326, '2015 data'!C:G, 5, FALSE), 0))</f>
        <v/>
      </c>
      <c r="G326" s="44" t="str">
        <f>IFERROR(VLOOKUP($A326, '2015 data'!C:G, 4, FALSE), "")</f>
        <v/>
      </c>
      <c r="H326" s="43" t="str">
        <f t="shared" si="35"/>
        <v/>
      </c>
      <c r="I326" s="45" t="str">
        <f>IF($G326&lt;&gt;"","Received",IF($A326="","",Validation!$D$6-$D326))</f>
        <v/>
      </c>
      <c r="J326" s="49" t="str">
        <f t="shared" si="36"/>
        <v/>
      </c>
      <c r="K326" s="49" t="str">
        <f t="shared" si="37"/>
        <v/>
      </c>
      <c r="L326" s="49" t="str">
        <f t="shared" si="38"/>
        <v/>
      </c>
      <c r="M326" s="49" t="str">
        <f t="shared" si="39"/>
        <v/>
      </c>
      <c r="N326" s="49" t="str">
        <f t="shared" si="40"/>
        <v/>
      </c>
      <c r="O326" t="str">
        <f t="shared" si="41"/>
        <v/>
      </c>
    </row>
    <row r="327" spans="1:15" ht="14.4" thickTop="1" thickBot="1" x14ac:dyDescent="0.3">
      <c r="A327" s="41" t="str">
        <f>IF('2015 data'!$A327 = "Sales", '2015 data'!B327, "")</f>
        <v/>
      </c>
      <c r="B327" s="41" t="str">
        <f>IF($A327="", "", VLOOKUP($A327, '2015 data'!B:G, 3, FALSE))</f>
        <v/>
      </c>
      <c r="C327" s="41" t="str">
        <f>IF($A327="", "", VLOOKUP($A327, '2015 data'!B:G, 4, FALSE))</f>
        <v/>
      </c>
      <c r="D327" s="42" t="str">
        <f>IF('2015 Consolidated'!$A327="", "", VLOOKUP('2015 Consolidated'!$A327, '2015 data'!B:G, 5, FALSE))</f>
        <v/>
      </c>
      <c r="E327" s="43" t="str">
        <f>IF($A327="", "", VLOOKUP($A327, '2015 data'!B:G, 6, FALSE))</f>
        <v/>
      </c>
      <c r="F327" s="43" t="str">
        <f>IF($A327="", "", IFERROR(VLOOKUP($A327, '2015 data'!C:G, 5, FALSE), 0))</f>
        <v/>
      </c>
      <c r="G327" s="44" t="str">
        <f>IFERROR(VLOOKUP($A327, '2015 data'!C:G, 4, FALSE), "")</f>
        <v/>
      </c>
      <c r="H327" s="43" t="str">
        <f t="shared" si="35"/>
        <v/>
      </c>
      <c r="I327" s="45" t="str">
        <f>IF($G327&lt;&gt;"","Received",IF($A327="","",Validation!$D$6-$D327))</f>
        <v/>
      </c>
      <c r="J327" s="49" t="str">
        <f t="shared" si="36"/>
        <v/>
      </c>
      <c r="K327" s="49" t="str">
        <f t="shared" si="37"/>
        <v/>
      </c>
      <c r="L327" s="49" t="str">
        <f t="shared" si="38"/>
        <v/>
      </c>
      <c r="M327" s="49" t="str">
        <f t="shared" si="39"/>
        <v/>
      </c>
      <c r="N327" s="49" t="str">
        <f t="shared" si="40"/>
        <v/>
      </c>
      <c r="O327" t="str">
        <f t="shared" si="41"/>
        <v/>
      </c>
    </row>
    <row r="328" spans="1:15" ht="14.4" thickTop="1" thickBot="1" x14ac:dyDescent="0.3">
      <c r="A328" s="41" t="str">
        <f>IF('2015 data'!$A328 = "Sales", '2015 data'!B328, "")</f>
        <v/>
      </c>
      <c r="B328" s="41" t="str">
        <f>IF($A328="", "", VLOOKUP($A328, '2015 data'!B:G, 3, FALSE))</f>
        <v/>
      </c>
      <c r="C328" s="41" t="str">
        <f>IF($A328="", "", VLOOKUP($A328, '2015 data'!B:G, 4, FALSE))</f>
        <v/>
      </c>
      <c r="D328" s="42" t="str">
        <f>IF('2015 Consolidated'!$A328="", "", VLOOKUP('2015 Consolidated'!$A328, '2015 data'!B:G, 5, FALSE))</f>
        <v/>
      </c>
      <c r="E328" s="43" t="str">
        <f>IF($A328="", "", VLOOKUP($A328, '2015 data'!B:G, 6, FALSE))</f>
        <v/>
      </c>
      <c r="F328" s="43" t="str">
        <f>IF($A328="", "", IFERROR(VLOOKUP($A328, '2015 data'!C:G, 5, FALSE), 0))</f>
        <v/>
      </c>
      <c r="G328" s="44" t="str">
        <f>IFERROR(VLOOKUP($A328, '2015 data'!C:G, 4, FALSE), "")</f>
        <v/>
      </c>
      <c r="H328" s="43" t="str">
        <f t="shared" si="35"/>
        <v/>
      </c>
      <c r="I328" s="45" t="str">
        <f>IF($G328&lt;&gt;"","Received",IF($A328="","",Validation!$D$6-$D328))</f>
        <v/>
      </c>
      <c r="J328" s="49" t="str">
        <f t="shared" si="36"/>
        <v/>
      </c>
      <c r="K328" s="49" t="str">
        <f t="shared" si="37"/>
        <v/>
      </c>
      <c r="L328" s="49" t="str">
        <f t="shared" si="38"/>
        <v/>
      </c>
      <c r="M328" s="49" t="str">
        <f t="shared" si="39"/>
        <v/>
      </c>
      <c r="N328" s="49" t="str">
        <f t="shared" si="40"/>
        <v/>
      </c>
      <c r="O328" t="str">
        <f t="shared" si="41"/>
        <v/>
      </c>
    </row>
    <row r="329" spans="1:15" ht="14.4" thickTop="1" thickBot="1" x14ac:dyDescent="0.3">
      <c r="A329" s="41" t="str">
        <f>IF('2015 data'!$A329 = "Sales", '2015 data'!B329, "")</f>
        <v/>
      </c>
      <c r="B329" s="41" t="str">
        <f>IF($A329="", "", VLOOKUP($A329, '2015 data'!B:G, 3, FALSE))</f>
        <v/>
      </c>
      <c r="C329" s="41" t="str">
        <f>IF($A329="", "", VLOOKUP($A329, '2015 data'!B:G, 4, FALSE))</f>
        <v/>
      </c>
      <c r="D329" s="42" t="str">
        <f>IF('2015 Consolidated'!$A329="", "", VLOOKUP('2015 Consolidated'!$A329, '2015 data'!B:G, 5, FALSE))</f>
        <v/>
      </c>
      <c r="E329" s="43" t="str">
        <f>IF($A329="", "", VLOOKUP($A329, '2015 data'!B:G, 6, FALSE))</f>
        <v/>
      </c>
      <c r="F329" s="43" t="str">
        <f>IF($A329="", "", IFERROR(VLOOKUP($A329, '2015 data'!C:G, 5, FALSE), 0))</f>
        <v/>
      </c>
      <c r="G329" s="44" t="str">
        <f>IFERROR(VLOOKUP($A329, '2015 data'!C:G, 4, FALSE), "")</f>
        <v/>
      </c>
      <c r="H329" s="43" t="str">
        <f t="shared" si="35"/>
        <v/>
      </c>
      <c r="I329" s="45" t="str">
        <f>IF($G329&lt;&gt;"","Received",IF($A329="","",Validation!$D$6-$D329))</f>
        <v/>
      </c>
      <c r="J329" s="49" t="str">
        <f t="shared" si="36"/>
        <v/>
      </c>
      <c r="K329" s="49" t="str">
        <f t="shared" si="37"/>
        <v/>
      </c>
      <c r="L329" s="49" t="str">
        <f t="shared" si="38"/>
        <v/>
      </c>
      <c r="M329" s="49" t="str">
        <f t="shared" si="39"/>
        <v/>
      </c>
      <c r="N329" s="49" t="str">
        <f t="shared" si="40"/>
        <v/>
      </c>
      <c r="O329" t="str">
        <f t="shared" si="41"/>
        <v/>
      </c>
    </row>
    <row r="330" spans="1:15" ht="14.4" thickTop="1" thickBot="1" x14ac:dyDescent="0.3">
      <c r="A330" s="41" t="str">
        <f>IF('2015 data'!$A330 = "Sales", '2015 data'!B330, "")</f>
        <v/>
      </c>
      <c r="B330" s="41" t="str">
        <f>IF($A330="", "", VLOOKUP($A330, '2015 data'!B:G, 3, FALSE))</f>
        <v/>
      </c>
      <c r="C330" s="41" t="str">
        <f>IF($A330="", "", VLOOKUP($A330, '2015 data'!B:G, 4, FALSE))</f>
        <v/>
      </c>
      <c r="D330" s="42" t="str">
        <f>IF('2015 Consolidated'!$A330="", "", VLOOKUP('2015 Consolidated'!$A330, '2015 data'!B:G, 5, FALSE))</f>
        <v/>
      </c>
      <c r="E330" s="43" t="str">
        <f>IF($A330="", "", VLOOKUP($A330, '2015 data'!B:G, 6, FALSE))</f>
        <v/>
      </c>
      <c r="F330" s="43" t="str">
        <f>IF($A330="", "", IFERROR(VLOOKUP($A330, '2015 data'!C:G, 5, FALSE), 0))</f>
        <v/>
      </c>
      <c r="G330" s="44" t="str">
        <f>IFERROR(VLOOKUP($A330, '2015 data'!C:G, 4, FALSE), "")</f>
        <v/>
      </c>
      <c r="H330" s="43" t="str">
        <f t="shared" si="35"/>
        <v/>
      </c>
      <c r="I330" s="45" t="str">
        <f>IF($G330&lt;&gt;"","Received",IF($A330="","",Validation!$D$6-$D330))</f>
        <v/>
      </c>
      <c r="J330" s="49" t="str">
        <f t="shared" si="36"/>
        <v/>
      </c>
      <c r="K330" s="49" t="str">
        <f t="shared" si="37"/>
        <v/>
      </c>
      <c r="L330" s="49" t="str">
        <f t="shared" si="38"/>
        <v/>
      </c>
      <c r="M330" s="49" t="str">
        <f t="shared" si="39"/>
        <v/>
      </c>
      <c r="N330" s="49" t="str">
        <f t="shared" si="40"/>
        <v/>
      </c>
      <c r="O330" t="str">
        <f t="shared" si="41"/>
        <v/>
      </c>
    </row>
    <row r="331" spans="1:15" ht="14.4" thickTop="1" thickBot="1" x14ac:dyDescent="0.3">
      <c r="A331" s="41" t="str">
        <f>IF('2015 data'!$A331 = "Sales", '2015 data'!B331, "")</f>
        <v/>
      </c>
      <c r="B331" s="41" t="str">
        <f>IF($A331="", "", VLOOKUP($A331, '2015 data'!B:G, 3, FALSE))</f>
        <v/>
      </c>
      <c r="C331" s="41" t="str">
        <f>IF($A331="", "", VLOOKUP($A331, '2015 data'!B:G, 4, FALSE))</f>
        <v/>
      </c>
      <c r="D331" s="42" t="str">
        <f>IF('2015 Consolidated'!$A331="", "", VLOOKUP('2015 Consolidated'!$A331, '2015 data'!B:G, 5, FALSE))</f>
        <v/>
      </c>
      <c r="E331" s="43" t="str">
        <f>IF($A331="", "", VLOOKUP($A331, '2015 data'!B:G, 6, FALSE))</f>
        <v/>
      </c>
      <c r="F331" s="43" t="str">
        <f>IF($A331="", "", IFERROR(VLOOKUP($A331, '2015 data'!C:G, 5, FALSE), 0))</f>
        <v/>
      </c>
      <c r="G331" s="44" t="str">
        <f>IFERROR(VLOOKUP($A331, '2015 data'!C:G, 4, FALSE), "")</f>
        <v/>
      </c>
      <c r="H331" s="43" t="str">
        <f t="shared" si="35"/>
        <v/>
      </c>
      <c r="I331" s="45" t="str">
        <f>IF($G331&lt;&gt;"","Received",IF($A331="","",Validation!$D$6-$D331))</f>
        <v/>
      </c>
      <c r="J331" s="49" t="str">
        <f t="shared" si="36"/>
        <v/>
      </c>
      <c r="K331" s="49" t="str">
        <f t="shared" si="37"/>
        <v/>
      </c>
      <c r="L331" s="49" t="str">
        <f t="shared" si="38"/>
        <v/>
      </c>
      <c r="M331" s="49" t="str">
        <f t="shared" si="39"/>
        <v/>
      </c>
      <c r="N331" s="49" t="str">
        <f t="shared" si="40"/>
        <v/>
      </c>
      <c r="O331" t="str">
        <f t="shared" si="41"/>
        <v/>
      </c>
    </row>
    <row r="332" spans="1:15" ht="14.4" thickTop="1" thickBot="1" x14ac:dyDescent="0.3">
      <c r="A332" s="41" t="str">
        <f>IF('2015 data'!$A332 = "Sales", '2015 data'!B332, "")</f>
        <v/>
      </c>
      <c r="B332" s="41" t="str">
        <f>IF($A332="", "", VLOOKUP($A332, '2015 data'!B:G, 3, FALSE))</f>
        <v/>
      </c>
      <c r="C332" s="41" t="str">
        <f>IF($A332="", "", VLOOKUP($A332, '2015 data'!B:G, 4, FALSE))</f>
        <v/>
      </c>
      <c r="D332" s="42" t="str">
        <f>IF('2015 Consolidated'!$A332="", "", VLOOKUP('2015 Consolidated'!$A332, '2015 data'!B:G, 5, FALSE))</f>
        <v/>
      </c>
      <c r="E332" s="43" t="str">
        <f>IF($A332="", "", VLOOKUP($A332, '2015 data'!B:G, 6, FALSE))</f>
        <v/>
      </c>
      <c r="F332" s="43" t="str">
        <f>IF($A332="", "", IFERROR(VLOOKUP($A332, '2015 data'!C:G, 5, FALSE), 0))</f>
        <v/>
      </c>
      <c r="G332" s="44" t="str">
        <f>IFERROR(VLOOKUP($A332, '2015 data'!C:G, 4, FALSE), "")</f>
        <v/>
      </c>
      <c r="H332" s="43" t="str">
        <f t="shared" si="35"/>
        <v/>
      </c>
      <c r="I332" s="45" t="str">
        <f>IF($G332&lt;&gt;"","Received",IF($A332="","",Validation!$D$6-$D332))</f>
        <v/>
      </c>
      <c r="J332" s="49" t="str">
        <f t="shared" si="36"/>
        <v/>
      </c>
      <c r="K332" s="49" t="str">
        <f t="shared" si="37"/>
        <v/>
      </c>
      <c r="L332" s="49" t="str">
        <f t="shared" si="38"/>
        <v/>
      </c>
      <c r="M332" s="49" t="str">
        <f t="shared" si="39"/>
        <v/>
      </c>
      <c r="N332" s="49" t="str">
        <f t="shared" si="40"/>
        <v/>
      </c>
      <c r="O332" t="str">
        <f t="shared" si="41"/>
        <v/>
      </c>
    </row>
    <row r="333" spans="1:15" ht="14.4" thickTop="1" thickBot="1" x14ac:dyDescent="0.3">
      <c r="A333" s="41" t="str">
        <f>IF('2015 data'!$A333 = "Sales", '2015 data'!B333, "")</f>
        <v/>
      </c>
      <c r="B333" s="41" t="str">
        <f>IF($A333="", "", VLOOKUP($A333, '2015 data'!B:G, 3, FALSE))</f>
        <v/>
      </c>
      <c r="C333" s="41" t="str">
        <f>IF($A333="", "", VLOOKUP($A333, '2015 data'!B:G, 4, FALSE))</f>
        <v/>
      </c>
      <c r="D333" s="42" t="str">
        <f>IF('2015 Consolidated'!$A333="", "", VLOOKUP('2015 Consolidated'!$A333, '2015 data'!B:G, 5, FALSE))</f>
        <v/>
      </c>
      <c r="E333" s="43" t="str">
        <f>IF($A333="", "", VLOOKUP($A333, '2015 data'!B:G, 6, FALSE))</f>
        <v/>
      </c>
      <c r="F333" s="43" t="str">
        <f>IF($A333="", "", IFERROR(VLOOKUP($A333, '2015 data'!C:G, 5, FALSE), 0))</f>
        <v/>
      </c>
      <c r="G333" s="44" t="str">
        <f>IFERROR(VLOOKUP($A333, '2015 data'!C:G, 4, FALSE), "")</f>
        <v/>
      </c>
      <c r="H333" s="43" t="str">
        <f t="shared" si="35"/>
        <v/>
      </c>
      <c r="I333" s="45" t="str">
        <f>IF($G333&lt;&gt;"","Received",IF($A333="","",Validation!$D$6-$D333))</f>
        <v/>
      </c>
      <c r="J333" s="49" t="str">
        <f t="shared" si="36"/>
        <v/>
      </c>
      <c r="K333" s="49" t="str">
        <f t="shared" si="37"/>
        <v/>
      </c>
      <c r="L333" s="49" t="str">
        <f t="shared" si="38"/>
        <v/>
      </c>
      <c r="M333" s="49" t="str">
        <f t="shared" si="39"/>
        <v/>
      </c>
      <c r="N333" s="49" t="str">
        <f t="shared" si="40"/>
        <v/>
      </c>
      <c r="O333" t="str">
        <f t="shared" si="41"/>
        <v/>
      </c>
    </row>
    <row r="334" spans="1:15" ht="14.4" thickTop="1" thickBot="1" x14ac:dyDescent="0.3">
      <c r="A334" s="41" t="str">
        <f>IF('2015 data'!$A334 = "Sales", '2015 data'!B334, "")</f>
        <v/>
      </c>
      <c r="B334" s="41" t="str">
        <f>IF($A334="", "", VLOOKUP($A334, '2015 data'!B:G, 3, FALSE))</f>
        <v/>
      </c>
      <c r="C334" s="41" t="str">
        <f>IF($A334="", "", VLOOKUP($A334, '2015 data'!B:G, 4, FALSE))</f>
        <v/>
      </c>
      <c r="D334" s="42" t="str">
        <f>IF('2015 Consolidated'!$A334="", "", VLOOKUP('2015 Consolidated'!$A334, '2015 data'!B:G, 5, FALSE))</f>
        <v/>
      </c>
      <c r="E334" s="43" t="str">
        <f>IF($A334="", "", VLOOKUP($A334, '2015 data'!B:G, 6, FALSE))</f>
        <v/>
      </c>
      <c r="F334" s="43" t="str">
        <f>IF($A334="", "", IFERROR(VLOOKUP($A334, '2015 data'!C:G, 5, FALSE), 0))</f>
        <v/>
      </c>
      <c r="G334" s="44" t="str">
        <f>IFERROR(VLOOKUP($A334, '2015 data'!C:G, 4, FALSE), "")</f>
        <v/>
      </c>
      <c r="H334" s="43" t="str">
        <f t="shared" si="35"/>
        <v/>
      </c>
      <c r="I334" s="45" t="str">
        <f>IF($G334&lt;&gt;"","Received",IF($A334="","",Validation!$D$6-$D334))</f>
        <v/>
      </c>
      <c r="J334" s="49" t="str">
        <f t="shared" si="36"/>
        <v/>
      </c>
      <c r="K334" s="49" t="str">
        <f t="shared" si="37"/>
        <v/>
      </c>
      <c r="L334" s="49" t="str">
        <f t="shared" si="38"/>
        <v/>
      </c>
      <c r="M334" s="49" t="str">
        <f t="shared" si="39"/>
        <v/>
      </c>
      <c r="N334" s="49" t="str">
        <f t="shared" si="40"/>
        <v/>
      </c>
      <c r="O334" t="str">
        <f t="shared" si="41"/>
        <v/>
      </c>
    </row>
    <row r="335" spans="1:15" ht="14.4" thickTop="1" thickBot="1" x14ac:dyDescent="0.3">
      <c r="A335" s="41" t="str">
        <f>IF('2015 data'!$A335 = "Sales", '2015 data'!B335, "")</f>
        <v/>
      </c>
      <c r="B335" s="41" t="str">
        <f>IF($A335="", "", VLOOKUP($A335, '2015 data'!B:G, 3, FALSE))</f>
        <v/>
      </c>
      <c r="C335" s="41" t="str">
        <f>IF($A335="", "", VLOOKUP($A335, '2015 data'!B:G, 4, FALSE))</f>
        <v/>
      </c>
      <c r="D335" s="42" t="str">
        <f>IF('2015 Consolidated'!$A335="", "", VLOOKUP('2015 Consolidated'!$A335, '2015 data'!B:G, 5, FALSE))</f>
        <v/>
      </c>
      <c r="E335" s="43" t="str">
        <f>IF($A335="", "", VLOOKUP($A335, '2015 data'!B:G, 6, FALSE))</f>
        <v/>
      </c>
      <c r="F335" s="43" t="str">
        <f>IF($A335="", "", IFERROR(VLOOKUP($A335, '2015 data'!C:G, 5, FALSE), 0))</f>
        <v/>
      </c>
      <c r="G335" s="44" t="str">
        <f>IFERROR(VLOOKUP($A335, '2015 data'!C:G, 4, FALSE), "")</f>
        <v/>
      </c>
      <c r="H335" s="43" t="str">
        <f t="shared" si="35"/>
        <v/>
      </c>
      <c r="I335" s="45" t="str">
        <f>IF($G335&lt;&gt;"","Received",IF($A335="","",Validation!$D$6-$D335))</f>
        <v/>
      </c>
      <c r="J335" s="49" t="str">
        <f t="shared" si="36"/>
        <v/>
      </c>
      <c r="K335" s="49" t="str">
        <f t="shared" si="37"/>
        <v/>
      </c>
      <c r="L335" s="49" t="str">
        <f t="shared" si="38"/>
        <v/>
      </c>
      <c r="M335" s="49" t="str">
        <f t="shared" si="39"/>
        <v/>
      </c>
      <c r="N335" s="49" t="str">
        <f t="shared" si="40"/>
        <v/>
      </c>
      <c r="O335" t="str">
        <f t="shared" si="41"/>
        <v/>
      </c>
    </row>
    <row r="336" spans="1:15" ht="14.4" thickTop="1" thickBot="1" x14ac:dyDescent="0.3">
      <c r="A336" s="41" t="str">
        <f>IF('2015 data'!$A336 = "Sales", '2015 data'!B336, "")</f>
        <v/>
      </c>
      <c r="B336" s="41" t="str">
        <f>IF($A336="", "", VLOOKUP($A336, '2015 data'!B:G, 3, FALSE))</f>
        <v/>
      </c>
      <c r="C336" s="41" t="str">
        <f>IF($A336="", "", VLOOKUP($A336, '2015 data'!B:G, 4, FALSE))</f>
        <v/>
      </c>
      <c r="D336" s="42" t="str">
        <f>IF('2015 Consolidated'!$A336="", "", VLOOKUP('2015 Consolidated'!$A336, '2015 data'!B:G, 5, FALSE))</f>
        <v/>
      </c>
      <c r="E336" s="43" t="str">
        <f>IF($A336="", "", VLOOKUP($A336, '2015 data'!B:G, 6, FALSE))</f>
        <v/>
      </c>
      <c r="F336" s="43" t="str">
        <f>IF($A336="", "", IFERROR(VLOOKUP($A336, '2015 data'!C:G, 5, FALSE), 0))</f>
        <v/>
      </c>
      <c r="G336" s="44" t="str">
        <f>IFERROR(VLOOKUP($A336, '2015 data'!C:G, 4, FALSE), "")</f>
        <v/>
      </c>
      <c r="H336" s="43" t="str">
        <f t="shared" si="35"/>
        <v/>
      </c>
      <c r="I336" s="45" t="str">
        <f>IF($G336&lt;&gt;"","Received",IF($A336="","",Validation!$D$6-$D336))</f>
        <v/>
      </c>
      <c r="J336" s="49" t="str">
        <f t="shared" si="36"/>
        <v/>
      </c>
      <c r="K336" s="49" t="str">
        <f t="shared" si="37"/>
        <v/>
      </c>
      <c r="L336" s="49" t="str">
        <f t="shared" si="38"/>
        <v/>
      </c>
      <c r="M336" s="49" t="str">
        <f t="shared" si="39"/>
        <v/>
      </c>
      <c r="N336" s="49" t="str">
        <f t="shared" si="40"/>
        <v/>
      </c>
      <c r="O336" t="str">
        <f t="shared" si="41"/>
        <v/>
      </c>
    </row>
    <row r="337" spans="1:15" ht="14.4" thickTop="1" thickBot="1" x14ac:dyDescent="0.3">
      <c r="A337" s="41" t="str">
        <f>IF('2015 data'!$A337 = "Sales", '2015 data'!B337, "")</f>
        <v/>
      </c>
      <c r="B337" s="41" t="str">
        <f>IF($A337="", "", VLOOKUP($A337, '2015 data'!B:G, 3, FALSE))</f>
        <v/>
      </c>
      <c r="C337" s="41" t="str">
        <f>IF($A337="", "", VLOOKUP($A337, '2015 data'!B:G, 4, FALSE))</f>
        <v/>
      </c>
      <c r="D337" s="42" t="str">
        <f>IF('2015 Consolidated'!$A337="", "", VLOOKUP('2015 Consolidated'!$A337, '2015 data'!B:G, 5, FALSE))</f>
        <v/>
      </c>
      <c r="E337" s="43" t="str">
        <f>IF($A337="", "", VLOOKUP($A337, '2015 data'!B:G, 6, FALSE))</f>
        <v/>
      </c>
      <c r="F337" s="43" t="str">
        <f>IF($A337="", "", IFERROR(VLOOKUP($A337, '2015 data'!C:G, 5, FALSE), 0))</f>
        <v/>
      </c>
      <c r="G337" s="44" t="str">
        <f>IFERROR(VLOOKUP($A337, '2015 data'!C:G, 4, FALSE), "")</f>
        <v/>
      </c>
      <c r="H337" s="43" t="str">
        <f t="shared" si="35"/>
        <v/>
      </c>
      <c r="I337" s="45" t="str">
        <f>IF($G337&lt;&gt;"","Received",IF($A337="","",Validation!$D$6-$D337))</f>
        <v/>
      </c>
      <c r="J337" s="49" t="str">
        <f t="shared" si="36"/>
        <v/>
      </c>
      <c r="K337" s="49" t="str">
        <f t="shared" si="37"/>
        <v/>
      </c>
      <c r="L337" s="49" t="str">
        <f t="shared" si="38"/>
        <v/>
      </c>
      <c r="M337" s="49" t="str">
        <f t="shared" si="39"/>
        <v/>
      </c>
      <c r="N337" s="49" t="str">
        <f t="shared" si="40"/>
        <v/>
      </c>
      <c r="O337" t="str">
        <f t="shared" si="41"/>
        <v/>
      </c>
    </row>
    <row r="338" spans="1:15" ht="14.4" thickTop="1" thickBot="1" x14ac:dyDescent="0.3">
      <c r="A338" s="41" t="str">
        <f>IF('2015 data'!$A338 = "Sales", '2015 data'!B338, "")</f>
        <v/>
      </c>
      <c r="B338" s="41" t="str">
        <f>IF($A338="", "", VLOOKUP($A338, '2015 data'!B:G, 3, FALSE))</f>
        <v/>
      </c>
      <c r="C338" s="41" t="str">
        <f>IF($A338="", "", VLOOKUP($A338, '2015 data'!B:G, 4, FALSE))</f>
        <v/>
      </c>
      <c r="D338" s="42" t="str">
        <f>IF('2015 Consolidated'!$A338="", "", VLOOKUP('2015 Consolidated'!$A338, '2015 data'!B:G, 5, FALSE))</f>
        <v/>
      </c>
      <c r="E338" s="43" t="str">
        <f>IF($A338="", "", VLOOKUP($A338, '2015 data'!B:G, 6, FALSE))</f>
        <v/>
      </c>
      <c r="F338" s="43" t="str">
        <f>IF($A338="", "", IFERROR(VLOOKUP($A338, '2015 data'!C:G, 5, FALSE), 0))</f>
        <v/>
      </c>
      <c r="G338" s="44" t="str">
        <f>IFERROR(VLOOKUP($A338, '2015 data'!C:G, 4, FALSE), "")</f>
        <v/>
      </c>
      <c r="H338" s="43" t="str">
        <f t="shared" si="35"/>
        <v/>
      </c>
      <c r="I338" s="45" t="str">
        <f>IF($G338&lt;&gt;"","Received",IF($A338="","",Validation!$D$6-$D338))</f>
        <v/>
      </c>
      <c r="J338" s="49" t="str">
        <f t="shared" si="36"/>
        <v/>
      </c>
      <c r="K338" s="49" t="str">
        <f t="shared" si="37"/>
        <v/>
      </c>
      <c r="L338" s="49" t="str">
        <f t="shared" si="38"/>
        <v/>
      </c>
      <c r="M338" s="49" t="str">
        <f t="shared" si="39"/>
        <v/>
      </c>
      <c r="N338" s="49" t="str">
        <f t="shared" si="40"/>
        <v/>
      </c>
      <c r="O338" t="str">
        <f t="shared" si="41"/>
        <v/>
      </c>
    </row>
    <row r="339" spans="1:15" ht="14.4" thickTop="1" thickBot="1" x14ac:dyDescent="0.3">
      <c r="A339" s="41" t="str">
        <f>IF('2015 data'!$A339 = "Sales", '2015 data'!B339, "")</f>
        <v/>
      </c>
      <c r="B339" s="41" t="str">
        <f>IF($A339="", "", VLOOKUP($A339, '2015 data'!B:G, 3, FALSE))</f>
        <v/>
      </c>
      <c r="C339" s="41" t="str">
        <f>IF($A339="", "", VLOOKUP($A339, '2015 data'!B:G, 4, FALSE))</f>
        <v/>
      </c>
      <c r="D339" s="42" t="str">
        <f>IF('2015 Consolidated'!$A339="", "", VLOOKUP('2015 Consolidated'!$A339, '2015 data'!B:G, 5, FALSE))</f>
        <v/>
      </c>
      <c r="E339" s="43" t="str">
        <f>IF($A339="", "", VLOOKUP($A339, '2015 data'!B:G, 6, FALSE))</f>
        <v/>
      </c>
      <c r="F339" s="43" t="str">
        <f>IF($A339="", "", IFERROR(VLOOKUP($A339, '2015 data'!C:G, 5, FALSE), 0))</f>
        <v/>
      </c>
      <c r="G339" s="44" t="str">
        <f>IFERROR(VLOOKUP($A339, '2015 data'!C:G, 4, FALSE), "")</f>
        <v/>
      </c>
      <c r="H339" s="43" t="str">
        <f t="shared" si="35"/>
        <v/>
      </c>
      <c r="I339" s="45" t="str">
        <f>IF($G339&lt;&gt;"","Received",IF($A339="","",Validation!$D$6-$D339))</f>
        <v/>
      </c>
      <c r="J339" s="49" t="str">
        <f t="shared" si="36"/>
        <v/>
      </c>
      <c r="K339" s="49" t="str">
        <f t="shared" si="37"/>
        <v/>
      </c>
      <c r="L339" s="49" t="str">
        <f t="shared" si="38"/>
        <v/>
      </c>
      <c r="M339" s="49" t="str">
        <f t="shared" si="39"/>
        <v/>
      </c>
      <c r="N339" s="49" t="str">
        <f t="shared" si="40"/>
        <v/>
      </c>
      <c r="O339" t="str">
        <f t="shared" si="41"/>
        <v/>
      </c>
    </row>
    <row r="340" spans="1:15" ht="14.4" thickTop="1" thickBot="1" x14ac:dyDescent="0.3">
      <c r="A340" s="41" t="str">
        <f>IF('2015 data'!$A340 = "Sales", '2015 data'!B340, "")</f>
        <v/>
      </c>
      <c r="B340" s="41" t="str">
        <f>IF($A340="", "", VLOOKUP($A340, '2015 data'!B:G, 3, FALSE))</f>
        <v/>
      </c>
      <c r="C340" s="41" t="str">
        <f>IF($A340="", "", VLOOKUP($A340, '2015 data'!B:G, 4, FALSE))</f>
        <v/>
      </c>
      <c r="D340" s="42" t="str">
        <f>IF('2015 Consolidated'!$A340="", "", VLOOKUP('2015 Consolidated'!$A340, '2015 data'!B:G, 5, FALSE))</f>
        <v/>
      </c>
      <c r="E340" s="43" t="str">
        <f>IF($A340="", "", VLOOKUP($A340, '2015 data'!B:G, 6, FALSE))</f>
        <v/>
      </c>
      <c r="F340" s="43" t="str">
        <f>IF($A340="", "", IFERROR(VLOOKUP($A340, '2015 data'!C:G, 5, FALSE), 0))</f>
        <v/>
      </c>
      <c r="G340" s="44" t="str">
        <f>IFERROR(VLOOKUP($A340, '2015 data'!C:G, 4, FALSE), "")</f>
        <v/>
      </c>
      <c r="H340" s="43" t="str">
        <f t="shared" si="35"/>
        <v/>
      </c>
      <c r="I340" s="45" t="str">
        <f>IF($G340&lt;&gt;"","Received",IF($A340="","",Validation!$D$6-$D340))</f>
        <v/>
      </c>
      <c r="J340" s="49" t="str">
        <f t="shared" si="36"/>
        <v/>
      </c>
      <c r="K340" s="49" t="str">
        <f t="shared" si="37"/>
        <v/>
      </c>
      <c r="L340" s="49" t="str">
        <f t="shared" si="38"/>
        <v/>
      </c>
      <c r="M340" s="49" t="str">
        <f t="shared" si="39"/>
        <v/>
      </c>
      <c r="N340" s="49" t="str">
        <f t="shared" si="40"/>
        <v/>
      </c>
      <c r="O340" t="str">
        <f t="shared" si="41"/>
        <v/>
      </c>
    </row>
    <row r="341" spans="1:15" ht="14.4" thickTop="1" thickBot="1" x14ac:dyDescent="0.3">
      <c r="A341" s="41" t="str">
        <f>IF('2015 data'!$A341 = "Sales", '2015 data'!B341, "")</f>
        <v/>
      </c>
      <c r="B341" s="41" t="str">
        <f>IF($A341="", "", VLOOKUP($A341, '2015 data'!B:G, 3, FALSE))</f>
        <v/>
      </c>
      <c r="C341" s="41" t="str">
        <f>IF($A341="", "", VLOOKUP($A341, '2015 data'!B:G, 4, FALSE))</f>
        <v/>
      </c>
      <c r="D341" s="42" t="str">
        <f>IF('2015 Consolidated'!$A341="", "", VLOOKUP('2015 Consolidated'!$A341, '2015 data'!B:G, 5, FALSE))</f>
        <v/>
      </c>
      <c r="E341" s="43" t="str">
        <f>IF($A341="", "", VLOOKUP($A341, '2015 data'!B:G, 6, FALSE))</f>
        <v/>
      </c>
      <c r="F341" s="43" t="str">
        <f>IF($A341="", "", IFERROR(VLOOKUP($A341, '2015 data'!C:G, 5, FALSE), 0))</f>
        <v/>
      </c>
      <c r="G341" s="44" t="str">
        <f>IFERROR(VLOOKUP($A341, '2015 data'!C:G, 4, FALSE), "")</f>
        <v/>
      </c>
      <c r="H341" s="43" t="str">
        <f t="shared" si="35"/>
        <v/>
      </c>
      <c r="I341" s="45" t="str">
        <f>IF($G341&lt;&gt;"","Received",IF($A341="","",Validation!$D$6-$D341))</f>
        <v/>
      </c>
      <c r="J341" s="49" t="str">
        <f t="shared" si="36"/>
        <v/>
      </c>
      <c r="K341" s="49" t="str">
        <f t="shared" si="37"/>
        <v/>
      </c>
      <c r="L341" s="49" t="str">
        <f t="shared" si="38"/>
        <v/>
      </c>
      <c r="M341" s="49" t="str">
        <f t="shared" si="39"/>
        <v/>
      </c>
      <c r="N341" s="49" t="str">
        <f t="shared" si="40"/>
        <v/>
      </c>
      <c r="O341" t="str">
        <f t="shared" si="41"/>
        <v/>
      </c>
    </row>
    <row r="342" spans="1:15" ht="14.4" thickTop="1" thickBot="1" x14ac:dyDescent="0.3">
      <c r="A342" s="41" t="str">
        <f>IF('2015 data'!$A342 = "Sales", '2015 data'!B342, "")</f>
        <v/>
      </c>
      <c r="B342" s="41" t="str">
        <f>IF($A342="", "", VLOOKUP($A342, '2015 data'!B:G, 3, FALSE))</f>
        <v/>
      </c>
      <c r="C342" s="41" t="str">
        <f>IF($A342="", "", VLOOKUP($A342, '2015 data'!B:G, 4, FALSE))</f>
        <v/>
      </c>
      <c r="D342" s="42" t="str">
        <f>IF('2015 Consolidated'!$A342="", "", VLOOKUP('2015 Consolidated'!$A342, '2015 data'!B:G, 5, FALSE))</f>
        <v/>
      </c>
      <c r="E342" s="43" t="str">
        <f>IF($A342="", "", VLOOKUP($A342, '2015 data'!B:G, 6, FALSE))</f>
        <v/>
      </c>
      <c r="F342" s="43" t="str">
        <f>IF($A342="", "", IFERROR(VLOOKUP($A342, '2015 data'!C:G, 5, FALSE), 0))</f>
        <v/>
      </c>
      <c r="G342" s="44" t="str">
        <f>IFERROR(VLOOKUP($A342, '2015 data'!C:G, 4, FALSE), "")</f>
        <v/>
      </c>
      <c r="H342" s="43" t="str">
        <f t="shared" si="35"/>
        <v/>
      </c>
      <c r="I342" s="45" t="str">
        <f>IF($G342&lt;&gt;"","Received",IF($A342="","",Validation!$D$6-$D342))</f>
        <v/>
      </c>
      <c r="J342" s="49" t="str">
        <f t="shared" si="36"/>
        <v/>
      </c>
      <c r="K342" s="49" t="str">
        <f t="shared" si="37"/>
        <v/>
      </c>
      <c r="L342" s="49" t="str">
        <f t="shared" si="38"/>
        <v/>
      </c>
      <c r="M342" s="49" t="str">
        <f t="shared" si="39"/>
        <v/>
      </c>
      <c r="N342" s="49" t="str">
        <f t="shared" si="40"/>
        <v/>
      </c>
      <c r="O342" t="str">
        <f t="shared" si="41"/>
        <v/>
      </c>
    </row>
    <row r="343" spans="1:15" ht="14.4" thickTop="1" thickBot="1" x14ac:dyDescent="0.3">
      <c r="A343" s="41" t="str">
        <f>IF('2015 data'!$A343 = "Sales", '2015 data'!B343, "")</f>
        <v/>
      </c>
      <c r="B343" s="41" t="str">
        <f>IF($A343="", "", VLOOKUP($A343, '2015 data'!B:G, 3, FALSE))</f>
        <v/>
      </c>
      <c r="C343" s="41" t="str">
        <f>IF($A343="", "", VLOOKUP($A343, '2015 data'!B:G, 4, FALSE))</f>
        <v/>
      </c>
      <c r="D343" s="42" t="str">
        <f>IF('2015 Consolidated'!$A343="", "", VLOOKUP('2015 Consolidated'!$A343, '2015 data'!B:G, 5, FALSE))</f>
        <v/>
      </c>
      <c r="E343" s="43" t="str">
        <f>IF($A343="", "", VLOOKUP($A343, '2015 data'!B:G, 6, FALSE))</f>
        <v/>
      </c>
      <c r="F343" s="43" t="str">
        <f>IF($A343="", "", IFERROR(VLOOKUP($A343, '2015 data'!C:G, 5, FALSE), 0))</f>
        <v/>
      </c>
      <c r="G343" s="44" t="str">
        <f>IFERROR(VLOOKUP($A343, '2015 data'!C:G, 4, FALSE), "")</f>
        <v/>
      </c>
      <c r="H343" s="43" t="str">
        <f t="shared" si="35"/>
        <v/>
      </c>
      <c r="I343" s="45" t="str">
        <f>IF($G343&lt;&gt;"","Received",IF($A343="","",Validation!$D$6-$D343))</f>
        <v/>
      </c>
      <c r="J343" s="49" t="str">
        <f t="shared" si="36"/>
        <v/>
      </c>
      <c r="K343" s="49" t="str">
        <f t="shared" si="37"/>
        <v/>
      </c>
      <c r="L343" s="49" t="str">
        <f t="shared" si="38"/>
        <v/>
      </c>
      <c r="M343" s="49" t="str">
        <f t="shared" si="39"/>
        <v/>
      </c>
      <c r="N343" s="49" t="str">
        <f t="shared" si="40"/>
        <v/>
      </c>
      <c r="O343" t="str">
        <f t="shared" si="41"/>
        <v/>
      </c>
    </row>
    <row r="344" spans="1:15" ht="14.4" thickTop="1" thickBot="1" x14ac:dyDescent="0.3">
      <c r="A344" s="41" t="str">
        <f>IF('2015 data'!$A344 = "Sales", '2015 data'!B344, "")</f>
        <v/>
      </c>
      <c r="B344" s="41" t="str">
        <f>IF($A344="", "", VLOOKUP($A344, '2015 data'!B:G, 3, FALSE))</f>
        <v/>
      </c>
      <c r="C344" s="41" t="str">
        <f>IF($A344="", "", VLOOKUP($A344, '2015 data'!B:G, 4, FALSE))</f>
        <v/>
      </c>
      <c r="D344" s="42" t="str">
        <f>IF('2015 Consolidated'!$A344="", "", VLOOKUP('2015 Consolidated'!$A344, '2015 data'!B:G, 5, FALSE))</f>
        <v/>
      </c>
      <c r="E344" s="43" t="str">
        <f>IF($A344="", "", VLOOKUP($A344, '2015 data'!B:G, 6, FALSE))</f>
        <v/>
      </c>
      <c r="F344" s="43" t="str">
        <f>IF($A344="", "", IFERROR(VLOOKUP($A344, '2015 data'!C:G, 5, FALSE), 0))</f>
        <v/>
      </c>
      <c r="G344" s="44" t="str">
        <f>IFERROR(VLOOKUP($A344, '2015 data'!C:G, 4, FALSE), "")</f>
        <v/>
      </c>
      <c r="H344" s="43" t="str">
        <f t="shared" si="35"/>
        <v/>
      </c>
      <c r="I344" s="45" t="str">
        <f>IF($G344&lt;&gt;"","Received",IF($A344="","",Validation!$D$6-$D344))</f>
        <v/>
      </c>
      <c r="J344" s="49" t="str">
        <f t="shared" si="36"/>
        <v/>
      </c>
      <c r="K344" s="49" t="str">
        <f t="shared" si="37"/>
        <v/>
      </c>
      <c r="L344" s="49" t="str">
        <f t="shared" si="38"/>
        <v/>
      </c>
      <c r="M344" s="49" t="str">
        <f t="shared" si="39"/>
        <v/>
      </c>
      <c r="N344" s="49" t="str">
        <f t="shared" si="40"/>
        <v/>
      </c>
      <c r="O344" t="str">
        <f t="shared" si="41"/>
        <v/>
      </c>
    </row>
    <row r="345" spans="1:15" ht="14.4" thickTop="1" thickBot="1" x14ac:dyDescent="0.3">
      <c r="A345" s="41" t="str">
        <f>IF('2015 data'!$A345 = "Sales", '2015 data'!B345, "")</f>
        <v/>
      </c>
      <c r="B345" s="41" t="str">
        <f>IF($A345="", "", VLOOKUP($A345, '2015 data'!B:G, 3, FALSE))</f>
        <v/>
      </c>
      <c r="C345" s="41" t="str">
        <f>IF($A345="", "", VLOOKUP($A345, '2015 data'!B:G, 4, FALSE))</f>
        <v/>
      </c>
      <c r="D345" s="42" t="str">
        <f>IF('2015 Consolidated'!$A345="", "", VLOOKUP('2015 Consolidated'!$A345, '2015 data'!B:G, 5, FALSE))</f>
        <v/>
      </c>
      <c r="E345" s="43" t="str">
        <f>IF($A345="", "", VLOOKUP($A345, '2015 data'!B:G, 6, FALSE))</f>
        <v/>
      </c>
      <c r="F345" s="43" t="str">
        <f>IF($A345="", "", IFERROR(VLOOKUP($A345, '2015 data'!C:G, 5, FALSE), 0))</f>
        <v/>
      </c>
      <c r="G345" s="44" t="str">
        <f>IFERROR(VLOOKUP($A345, '2015 data'!C:G, 4, FALSE), "")</f>
        <v/>
      </c>
      <c r="H345" s="43" t="str">
        <f t="shared" si="35"/>
        <v/>
      </c>
      <c r="I345" s="45" t="str">
        <f>IF($G345&lt;&gt;"","Received",IF($A345="","",Validation!$D$6-$D345))</f>
        <v/>
      </c>
      <c r="J345" s="49" t="str">
        <f t="shared" si="36"/>
        <v/>
      </c>
      <c r="K345" s="49" t="str">
        <f t="shared" si="37"/>
        <v/>
      </c>
      <c r="L345" s="49" t="str">
        <f t="shared" si="38"/>
        <v/>
      </c>
      <c r="M345" s="49" t="str">
        <f t="shared" si="39"/>
        <v/>
      </c>
      <c r="N345" s="49" t="str">
        <f t="shared" si="40"/>
        <v/>
      </c>
      <c r="O345" t="str">
        <f t="shared" si="41"/>
        <v/>
      </c>
    </row>
    <row r="346" spans="1:15" ht="14.4" thickTop="1" thickBot="1" x14ac:dyDescent="0.3">
      <c r="A346" s="41" t="str">
        <f>IF('2015 data'!$A346 = "Sales", '2015 data'!B346, "")</f>
        <v/>
      </c>
      <c r="B346" s="41" t="str">
        <f>IF($A346="", "", VLOOKUP($A346, '2015 data'!B:G, 3, FALSE))</f>
        <v/>
      </c>
      <c r="C346" s="41" t="str">
        <f>IF($A346="", "", VLOOKUP($A346, '2015 data'!B:G, 4, FALSE))</f>
        <v/>
      </c>
      <c r="D346" s="42" t="str">
        <f>IF('2015 Consolidated'!$A346="", "", VLOOKUP('2015 Consolidated'!$A346, '2015 data'!B:G, 5, FALSE))</f>
        <v/>
      </c>
      <c r="E346" s="43" t="str">
        <f>IF($A346="", "", VLOOKUP($A346, '2015 data'!B:G, 6, FALSE))</f>
        <v/>
      </c>
      <c r="F346" s="43" t="str">
        <f>IF($A346="", "", IFERROR(VLOOKUP($A346, '2015 data'!C:G, 5, FALSE), 0))</f>
        <v/>
      </c>
      <c r="G346" s="44" t="str">
        <f>IFERROR(VLOOKUP($A346, '2015 data'!C:G, 4, FALSE), "")</f>
        <v/>
      </c>
      <c r="H346" s="43" t="str">
        <f t="shared" si="35"/>
        <v/>
      </c>
      <c r="I346" s="45" t="str">
        <f>IF($G346&lt;&gt;"","Received",IF($A346="","",Validation!$D$6-$D346))</f>
        <v/>
      </c>
      <c r="J346" s="49" t="str">
        <f t="shared" si="36"/>
        <v/>
      </c>
      <c r="K346" s="49" t="str">
        <f t="shared" si="37"/>
        <v/>
      </c>
      <c r="L346" s="49" t="str">
        <f t="shared" si="38"/>
        <v/>
      </c>
      <c r="M346" s="49" t="str">
        <f t="shared" si="39"/>
        <v/>
      </c>
      <c r="N346" s="49" t="str">
        <f t="shared" si="40"/>
        <v/>
      </c>
      <c r="O346" t="str">
        <f t="shared" si="41"/>
        <v/>
      </c>
    </row>
    <row r="347" spans="1:15" ht="14.4" thickTop="1" thickBot="1" x14ac:dyDescent="0.3">
      <c r="A347" s="41" t="str">
        <f>IF('2015 data'!$A347 = "Sales", '2015 data'!B347, "")</f>
        <v/>
      </c>
      <c r="B347" s="41" t="str">
        <f>IF($A347="", "", VLOOKUP($A347, '2015 data'!B:G, 3, FALSE))</f>
        <v/>
      </c>
      <c r="C347" s="41" t="str">
        <f>IF($A347="", "", VLOOKUP($A347, '2015 data'!B:G, 4, FALSE))</f>
        <v/>
      </c>
      <c r="D347" s="42" t="str">
        <f>IF('2015 Consolidated'!$A347="", "", VLOOKUP('2015 Consolidated'!$A347, '2015 data'!B:G, 5, FALSE))</f>
        <v/>
      </c>
      <c r="E347" s="43" t="str">
        <f>IF($A347="", "", VLOOKUP($A347, '2015 data'!B:G, 6, FALSE))</f>
        <v/>
      </c>
      <c r="F347" s="43" t="str">
        <f>IF($A347="", "", IFERROR(VLOOKUP($A347, '2015 data'!C:G, 5, FALSE), 0))</f>
        <v/>
      </c>
      <c r="G347" s="44" t="str">
        <f>IFERROR(VLOOKUP($A347, '2015 data'!C:G, 4, FALSE), "")</f>
        <v/>
      </c>
      <c r="H347" s="43" t="str">
        <f t="shared" si="35"/>
        <v/>
      </c>
      <c r="I347" s="45" t="str">
        <f>IF($G347&lt;&gt;"","Received",IF($A347="","",Validation!$D$6-$D347))</f>
        <v/>
      </c>
      <c r="J347" s="49" t="str">
        <f t="shared" si="36"/>
        <v/>
      </c>
      <c r="K347" s="49" t="str">
        <f t="shared" si="37"/>
        <v/>
      </c>
      <c r="L347" s="49" t="str">
        <f t="shared" si="38"/>
        <v/>
      </c>
      <c r="M347" s="49" t="str">
        <f t="shared" si="39"/>
        <v/>
      </c>
      <c r="N347" s="49" t="str">
        <f t="shared" si="40"/>
        <v/>
      </c>
      <c r="O347" t="str">
        <f t="shared" si="41"/>
        <v/>
      </c>
    </row>
    <row r="348" spans="1:15" ht="14.4" thickTop="1" thickBot="1" x14ac:dyDescent="0.3">
      <c r="A348" s="41" t="str">
        <f>IF('2015 data'!$A348 = "Sales", '2015 data'!B348, "")</f>
        <v/>
      </c>
      <c r="B348" s="41" t="str">
        <f>IF($A348="", "", VLOOKUP($A348, '2015 data'!B:G, 3, FALSE))</f>
        <v/>
      </c>
      <c r="C348" s="41" t="str">
        <f>IF($A348="", "", VLOOKUP($A348, '2015 data'!B:G, 4, FALSE))</f>
        <v/>
      </c>
      <c r="D348" s="42" t="str">
        <f>IF('2015 Consolidated'!$A348="", "", VLOOKUP('2015 Consolidated'!$A348, '2015 data'!B:G, 5, FALSE))</f>
        <v/>
      </c>
      <c r="E348" s="43" t="str">
        <f>IF($A348="", "", VLOOKUP($A348, '2015 data'!B:G, 6, FALSE))</f>
        <v/>
      </c>
      <c r="F348" s="43" t="str">
        <f>IF($A348="", "", IFERROR(VLOOKUP($A348, '2015 data'!C:G, 5, FALSE), 0))</f>
        <v/>
      </c>
      <c r="G348" s="44" t="str">
        <f>IFERROR(VLOOKUP($A348, '2015 data'!C:G, 4, FALSE), "")</f>
        <v/>
      </c>
      <c r="H348" s="43" t="str">
        <f t="shared" si="35"/>
        <v/>
      </c>
      <c r="I348" s="45" t="str">
        <f>IF($G348&lt;&gt;"","Received",IF($A348="","",Validation!$D$6-$D348))</f>
        <v/>
      </c>
      <c r="J348" s="49" t="str">
        <f t="shared" si="36"/>
        <v/>
      </c>
      <c r="K348" s="49" t="str">
        <f t="shared" si="37"/>
        <v/>
      </c>
      <c r="L348" s="49" t="str">
        <f t="shared" si="38"/>
        <v/>
      </c>
      <c r="M348" s="49" t="str">
        <f t="shared" si="39"/>
        <v/>
      </c>
      <c r="N348" s="49" t="str">
        <f t="shared" si="40"/>
        <v/>
      </c>
      <c r="O348" t="str">
        <f t="shared" si="41"/>
        <v/>
      </c>
    </row>
    <row r="349" spans="1:15" ht="14.4" thickTop="1" thickBot="1" x14ac:dyDescent="0.3">
      <c r="A349" s="41" t="str">
        <f>IF('2015 data'!$A349 = "Sales", '2015 data'!B349, "")</f>
        <v/>
      </c>
      <c r="B349" s="41" t="str">
        <f>IF($A349="", "", VLOOKUP($A349, '2015 data'!B:G, 3, FALSE))</f>
        <v/>
      </c>
      <c r="C349" s="41" t="str">
        <f>IF($A349="", "", VLOOKUP($A349, '2015 data'!B:G, 4, FALSE))</f>
        <v/>
      </c>
      <c r="D349" s="42" t="str">
        <f>IF('2015 Consolidated'!$A349="", "", VLOOKUP('2015 Consolidated'!$A349, '2015 data'!B:G, 5, FALSE))</f>
        <v/>
      </c>
      <c r="E349" s="43" t="str">
        <f>IF($A349="", "", VLOOKUP($A349, '2015 data'!B:G, 6, FALSE))</f>
        <v/>
      </c>
      <c r="F349" s="43" t="str">
        <f>IF($A349="", "", IFERROR(VLOOKUP($A349, '2015 data'!C:G, 5, FALSE), 0))</f>
        <v/>
      </c>
      <c r="G349" s="44" t="str">
        <f>IFERROR(VLOOKUP($A349, '2015 data'!C:G, 4, FALSE), "")</f>
        <v/>
      </c>
      <c r="H349" s="43" t="str">
        <f t="shared" si="35"/>
        <v/>
      </c>
      <c r="I349" s="45" t="str">
        <f>IF($G349&lt;&gt;"","Received",IF($A349="","",Validation!$D$6-$D349))</f>
        <v/>
      </c>
      <c r="J349" s="49" t="str">
        <f t="shared" si="36"/>
        <v/>
      </c>
      <c r="K349" s="49" t="str">
        <f t="shared" si="37"/>
        <v/>
      </c>
      <c r="L349" s="49" t="str">
        <f t="shared" si="38"/>
        <v/>
      </c>
      <c r="M349" s="49" t="str">
        <f t="shared" si="39"/>
        <v/>
      </c>
      <c r="N349" s="49" t="str">
        <f t="shared" si="40"/>
        <v/>
      </c>
      <c r="O349" t="str">
        <f t="shared" si="41"/>
        <v/>
      </c>
    </row>
    <row r="350" spans="1:15" ht="14.4" thickTop="1" thickBot="1" x14ac:dyDescent="0.3">
      <c r="A350" s="41" t="str">
        <f>IF('2015 data'!$A350 = "Sales", '2015 data'!B350, "")</f>
        <v/>
      </c>
      <c r="B350" s="41" t="str">
        <f>IF($A350="", "", VLOOKUP($A350, '2015 data'!B:G, 3, FALSE))</f>
        <v/>
      </c>
      <c r="C350" s="41" t="str">
        <f>IF($A350="", "", VLOOKUP($A350, '2015 data'!B:G, 4, FALSE))</f>
        <v/>
      </c>
      <c r="D350" s="42" t="str">
        <f>IF('2015 Consolidated'!$A350="", "", VLOOKUP('2015 Consolidated'!$A350, '2015 data'!B:G, 5, FALSE))</f>
        <v/>
      </c>
      <c r="E350" s="43" t="str">
        <f>IF($A350="", "", VLOOKUP($A350, '2015 data'!B:G, 6, FALSE))</f>
        <v/>
      </c>
      <c r="F350" s="43" t="str">
        <f>IF($A350="", "", IFERROR(VLOOKUP($A350, '2015 data'!C:G, 5, FALSE), 0))</f>
        <v/>
      </c>
      <c r="G350" s="44" t="str">
        <f>IFERROR(VLOOKUP($A350, '2015 data'!C:G, 4, FALSE), "")</f>
        <v/>
      </c>
      <c r="H350" s="43" t="str">
        <f t="shared" si="35"/>
        <v/>
      </c>
      <c r="I350" s="45" t="str">
        <f>IF($G350&lt;&gt;"","Received",IF($A350="","",Validation!$D$6-$D350))</f>
        <v/>
      </c>
      <c r="J350" s="49" t="str">
        <f t="shared" si="36"/>
        <v/>
      </c>
      <c r="K350" s="49" t="str">
        <f t="shared" si="37"/>
        <v/>
      </c>
      <c r="L350" s="49" t="str">
        <f t="shared" si="38"/>
        <v/>
      </c>
      <c r="M350" s="49" t="str">
        <f t="shared" si="39"/>
        <v/>
      </c>
      <c r="N350" s="49" t="str">
        <f t="shared" si="40"/>
        <v/>
      </c>
      <c r="O350" t="str">
        <f t="shared" si="41"/>
        <v/>
      </c>
    </row>
    <row r="351" spans="1:15" ht="14.4" thickTop="1" thickBot="1" x14ac:dyDescent="0.3">
      <c r="A351" s="41" t="str">
        <f>IF('2015 data'!$A351 = "Sales", '2015 data'!B351, "")</f>
        <v/>
      </c>
      <c r="B351" s="41" t="str">
        <f>IF($A351="", "", VLOOKUP($A351, '2015 data'!B:G, 3, FALSE))</f>
        <v/>
      </c>
      <c r="C351" s="41" t="str">
        <f>IF($A351="", "", VLOOKUP($A351, '2015 data'!B:G, 4, FALSE))</f>
        <v/>
      </c>
      <c r="D351" s="42" t="str">
        <f>IF('2015 Consolidated'!$A351="", "", VLOOKUP('2015 Consolidated'!$A351, '2015 data'!B:G, 5, FALSE))</f>
        <v/>
      </c>
      <c r="E351" s="43" t="str">
        <f>IF($A351="", "", VLOOKUP($A351, '2015 data'!B:G, 6, FALSE))</f>
        <v/>
      </c>
      <c r="F351" s="43" t="str">
        <f>IF($A351="", "", IFERROR(VLOOKUP($A351, '2015 data'!C:G, 5, FALSE), 0))</f>
        <v/>
      </c>
      <c r="G351" s="44" t="str">
        <f>IFERROR(VLOOKUP($A351, '2015 data'!C:G, 4, FALSE), "")</f>
        <v/>
      </c>
      <c r="H351" s="43" t="str">
        <f t="shared" si="35"/>
        <v/>
      </c>
      <c r="I351" s="45" t="str">
        <f>IF($G351&lt;&gt;"","Received",IF($A351="","",Validation!$D$6-$D351))</f>
        <v/>
      </c>
      <c r="J351" s="49" t="str">
        <f t="shared" si="36"/>
        <v/>
      </c>
      <c r="K351" s="49" t="str">
        <f t="shared" si="37"/>
        <v/>
      </c>
      <c r="L351" s="49" t="str">
        <f t="shared" si="38"/>
        <v/>
      </c>
      <c r="M351" s="49" t="str">
        <f t="shared" si="39"/>
        <v/>
      </c>
      <c r="N351" s="49" t="str">
        <f t="shared" si="40"/>
        <v/>
      </c>
      <c r="O351" t="str">
        <f t="shared" si="41"/>
        <v/>
      </c>
    </row>
    <row r="352" spans="1:15" ht="14.4" thickTop="1" thickBot="1" x14ac:dyDescent="0.3">
      <c r="A352" s="41" t="str">
        <f>IF('2015 data'!$A352 = "Sales", '2015 data'!B352, "")</f>
        <v/>
      </c>
      <c r="B352" s="41" t="str">
        <f>IF($A352="", "", VLOOKUP($A352, '2015 data'!B:G, 3, FALSE))</f>
        <v/>
      </c>
      <c r="C352" s="41" t="str">
        <f>IF($A352="", "", VLOOKUP($A352, '2015 data'!B:G, 4, FALSE))</f>
        <v/>
      </c>
      <c r="D352" s="42" t="str">
        <f>IF('2015 Consolidated'!$A352="", "", VLOOKUP('2015 Consolidated'!$A352, '2015 data'!B:G, 5, FALSE))</f>
        <v/>
      </c>
      <c r="E352" s="43" t="str">
        <f>IF($A352="", "", VLOOKUP($A352, '2015 data'!B:G, 6, FALSE))</f>
        <v/>
      </c>
      <c r="F352" s="43" t="str">
        <f>IF($A352="", "", IFERROR(VLOOKUP($A352, '2015 data'!C:G, 5, FALSE), 0))</f>
        <v/>
      </c>
      <c r="G352" s="44" t="str">
        <f>IFERROR(VLOOKUP($A352, '2015 data'!C:G, 4, FALSE), "")</f>
        <v/>
      </c>
      <c r="H352" s="43" t="str">
        <f t="shared" si="35"/>
        <v/>
      </c>
      <c r="I352" s="45" t="str">
        <f>IF($G352&lt;&gt;"","Received",IF($A352="","",Validation!$D$6-$D352))</f>
        <v/>
      </c>
      <c r="J352" s="49" t="str">
        <f t="shared" si="36"/>
        <v/>
      </c>
      <c r="K352" s="49" t="str">
        <f t="shared" si="37"/>
        <v/>
      </c>
      <c r="L352" s="49" t="str">
        <f t="shared" si="38"/>
        <v/>
      </c>
      <c r="M352" s="49" t="str">
        <f t="shared" si="39"/>
        <v/>
      </c>
      <c r="N352" s="49" t="str">
        <f t="shared" si="40"/>
        <v/>
      </c>
      <c r="O352" t="str">
        <f t="shared" si="41"/>
        <v/>
      </c>
    </row>
    <row r="353" spans="1:15" ht="14.4" thickTop="1" thickBot="1" x14ac:dyDescent="0.3">
      <c r="A353" s="41" t="str">
        <f>IF('2015 data'!$A353 = "Sales", '2015 data'!B353, "")</f>
        <v/>
      </c>
      <c r="B353" s="41" t="str">
        <f>IF($A353="", "", VLOOKUP($A353, '2015 data'!B:G, 3, FALSE))</f>
        <v/>
      </c>
      <c r="C353" s="41" t="str">
        <f>IF($A353="", "", VLOOKUP($A353, '2015 data'!B:G, 4, FALSE))</f>
        <v/>
      </c>
      <c r="D353" s="42" t="str">
        <f>IF('2015 Consolidated'!$A353="", "", VLOOKUP('2015 Consolidated'!$A353, '2015 data'!B:G, 5, FALSE))</f>
        <v/>
      </c>
      <c r="E353" s="43" t="str">
        <f>IF($A353="", "", VLOOKUP($A353, '2015 data'!B:G, 6, FALSE))</f>
        <v/>
      </c>
      <c r="F353" s="43" t="str">
        <f>IF($A353="", "", IFERROR(VLOOKUP($A353, '2015 data'!C:G, 5, FALSE), 0))</f>
        <v/>
      </c>
      <c r="G353" s="44" t="str">
        <f>IFERROR(VLOOKUP($A353, '2015 data'!C:G, 4, FALSE), "")</f>
        <v/>
      </c>
      <c r="H353" s="43" t="str">
        <f t="shared" si="35"/>
        <v/>
      </c>
      <c r="I353" s="45" t="str">
        <f>IF($G353&lt;&gt;"","Received",IF($A353="","",Validation!$D$6-$D353))</f>
        <v/>
      </c>
      <c r="J353" s="49" t="str">
        <f t="shared" si="36"/>
        <v/>
      </c>
      <c r="K353" s="49" t="str">
        <f t="shared" si="37"/>
        <v/>
      </c>
      <c r="L353" s="49" t="str">
        <f t="shared" si="38"/>
        <v/>
      </c>
      <c r="M353" s="49" t="str">
        <f t="shared" si="39"/>
        <v/>
      </c>
      <c r="N353" s="49" t="str">
        <f t="shared" si="40"/>
        <v/>
      </c>
      <c r="O353" t="str">
        <f t="shared" si="41"/>
        <v/>
      </c>
    </row>
    <row r="354" spans="1:15" ht="14.4" thickTop="1" thickBot="1" x14ac:dyDescent="0.3">
      <c r="A354" s="41" t="str">
        <f>IF('2015 data'!$A354 = "Sales", '2015 data'!B354, "")</f>
        <v/>
      </c>
      <c r="B354" s="41" t="str">
        <f>IF($A354="", "", VLOOKUP($A354, '2015 data'!B:G, 3, FALSE))</f>
        <v/>
      </c>
      <c r="C354" s="41" t="str">
        <f>IF($A354="", "", VLOOKUP($A354, '2015 data'!B:G, 4, FALSE))</f>
        <v/>
      </c>
      <c r="D354" s="42" t="str">
        <f>IF('2015 Consolidated'!$A354="", "", VLOOKUP('2015 Consolidated'!$A354, '2015 data'!B:G, 5, FALSE))</f>
        <v/>
      </c>
      <c r="E354" s="43" t="str">
        <f>IF($A354="", "", VLOOKUP($A354, '2015 data'!B:G, 6, FALSE))</f>
        <v/>
      </c>
      <c r="F354" s="43" t="str">
        <f>IF($A354="", "", IFERROR(VLOOKUP($A354, '2015 data'!C:G, 5, FALSE), 0))</f>
        <v/>
      </c>
      <c r="G354" s="44" t="str">
        <f>IFERROR(VLOOKUP($A354, '2015 data'!C:G, 4, FALSE), "")</f>
        <v/>
      </c>
      <c r="H354" s="43" t="str">
        <f t="shared" si="35"/>
        <v/>
      </c>
      <c r="I354" s="45" t="str">
        <f>IF($G354&lt;&gt;"","Received",IF($A354="","",Validation!$D$6-$D354))</f>
        <v/>
      </c>
      <c r="J354" s="49" t="str">
        <f t="shared" si="36"/>
        <v/>
      </c>
      <c r="K354" s="49" t="str">
        <f t="shared" si="37"/>
        <v/>
      </c>
      <c r="L354" s="49" t="str">
        <f t="shared" si="38"/>
        <v/>
      </c>
      <c r="M354" s="49" t="str">
        <f t="shared" si="39"/>
        <v/>
      </c>
      <c r="N354" s="49" t="str">
        <f t="shared" si="40"/>
        <v/>
      </c>
      <c r="O354" t="str">
        <f t="shared" si="41"/>
        <v/>
      </c>
    </row>
    <row r="355" spans="1:15" ht="14.4" thickTop="1" thickBot="1" x14ac:dyDescent="0.3">
      <c r="A355" s="41" t="str">
        <f>IF('2015 data'!$A355 = "Sales", '2015 data'!B355, "")</f>
        <v/>
      </c>
      <c r="B355" s="41" t="str">
        <f>IF($A355="", "", VLOOKUP($A355, '2015 data'!B:G, 3, FALSE))</f>
        <v/>
      </c>
      <c r="C355" s="41" t="str">
        <f>IF($A355="", "", VLOOKUP($A355, '2015 data'!B:G, 4, FALSE))</f>
        <v/>
      </c>
      <c r="D355" s="42" t="str">
        <f>IF('2015 Consolidated'!$A355="", "", VLOOKUP('2015 Consolidated'!$A355, '2015 data'!B:G, 5, FALSE))</f>
        <v/>
      </c>
      <c r="E355" s="43" t="str">
        <f>IF($A355="", "", VLOOKUP($A355, '2015 data'!B:G, 6, FALSE))</f>
        <v/>
      </c>
      <c r="F355" s="43" t="str">
        <f>IF($A355="", "", IFERROR(VLOOKUP($A355, '2015 data'!C:G, 5, FALSE), 0))</f>
        <v/>
      </c>
      <c r="G355" s="44" t="str">
        <f>IFERROR(VLOOKUP($A355, '2015 data'!C:G, 4, FALSE), "")</f>
        <v/>
      </c>
      <c r="H355" s="43" t="str">
        <f t="shared" si="35"/>
        <v/>
      </c>
      <c r="I355" s="45" t="str">
        <f>IF($G355&lt;&gt;"","Received",IF($A355="","",Validation!$D$6-$D355))</f>
        <v/>
      </c>
      <c r="J355" s="49" t="str">
        <f t="shared" si="36"/>
        <v/>
      </c>
      <c r="K355" s="49" t="str">
        <f t="shared" si="37"/>
        <v/>
      </c>
      <c r="L355" s="49" t="str">
        <f t="shared" si="38"/>
        <v/>
      </c>
      <c r="M355" s="49" t="str">
        <f t="shared" si="39"/>
        <v/>
      </c>
      <c r="N355" s="49" t="str">
        <f t="shared" si="40"/>
        <v/>
      </c>
      <c r="O355" t="str">
        <f t="shared" si="41"/>
        <v/>
      </c>
    </row>
    <row r="356" spans="1:15" ht="14.4" thickTop="1" thickBot="1" x14ac:dyDescent="0.3">
      <c r="A356" s="41" t="str">
        <f>IF('2015 data'!$A356 = "Sales", '2015 data'!B356, "")</f>
        <v/>
      </c>
      <c r="B356" s="41" t="str">
        <f>IF($A356="", "", VLOOKUP($A356, '2015 data'!B:G, 3, FALSE))</f>
        <v/>
      </c>
      <c r="C356" s="41" t="str">
        <f>IF($A356="", "", VLOOKUP($A356, '2015 data'!B:G, 4, FALSE))</f>
        <v/>
      </c>
      <c r="D356" s="42" t="str">
        <f>IF('2015 Consolidated'!$A356="", "", VLOOKUP('2015 Consolidated'!$A356, '2015 data'!B:G, 5, FALSE))</f>
        <v/>
      </c>
      <c r="E356" s="43" t="str">
        <f>IF($A356="", "", VLOOKUP($A356, '2015 data'!B:G, 6, FALSE))</f>
        <v/>
      </c>
      <c r="F356" s="43" t="str">
        <f>IF($A356="", "", IFERROR(VLOOKUP($A356, '2015 data'!C:G, 5, FALSE), 0))</f>
        <v/>
      </c>
      <c r="G356" s="44" t="str">
        <f>IFERROR(VLOOKUP($A356, '2015 data'!C:G, 4, FALSE), "")</f>
        <v/>
      </c>
      <c r="H356" s="43" t="str">
        <f t="shared" si="35"/>
        <v/>
      </c>
      <c r="I356" s="45" t="str">
        <f>IF($G356&lt;&gt;"","Received",IF($A356="","",Validation!$D$6-$D356))</f>
        <v/>
      </c>
      <c r="J356" s="49" t="str">
        <f t="shared" si="36"/>
        <v/>
      </c>
      <c r="K356" s="49" t="str">
        <f t="shared" si="37"/>
        <v/>
      </c>
      <c r="L356" s="49" t="str">
        <f t="shared" si="38"/>
        <v/>
      </c>
      <c r="M356" s="49" t="str">
        <f t="shared" si="39"/>
        <v/>
      </c>
      <c r="N356" s="49" t="str">
        <f t="shared" si="40"/>
        <v/>
      </c>
      <c r="O356" t="str">
        <f t="shared" si="41"/>
        <v/>
      </c>
    </row>
    <row r="357" spans="1:15" ht="14.4" thickTop="1" thickBot="1" x14ac:dyDescent="0.3">
      <c r="A357" s="41" t="str">
        <f>IF('2015 data'!$A357 = "Sales", '2015 data'!B357, "")</f>
        <v/>
      </c>
      <c r="B357" s="41" t="str">
        <f>IF($A357="", "", VLOOKUP($A357, '2015 data'!B:G, 3, FALSE))</f>
        <v/>
      </c>
      <c r="C357" s="41" t="str">
        <f>IF($A357="", "", VLOOKUP($A357, '2015 data'!B:G, 4, FALSE))</f>
        <v/>
      </c>
      <c r="D357" s="42" t="str">
        <f>IF('2015 Consolidated'!$A357="", "", VLOOKUP('2015 Consolidated'!$A357, '2015 data'!B:G, 5, FALSE))</f>
        <v/>
      </c>
      <c r="E357" s="43" t="str">
        <f>IF($A357="", "", VLOOKUP($A357, '2015 data'!B:G, 6, FALSE))</f>
        <v/>
      </c>
      <c r="F357" s="43" t="str">
        <f>IF($A357="", "", IFERROR(VLOOKUP($A357, '2015 data'!C:G, 5, FALSE), 0))</f>
        <v/>
      </c>
      <c r="G357" s="44" t="str">
        <f>IFERROR(VLOOKUP($A357, '2015 data'!C:G, 4, FALSE), "")</f>
        <v/>
      </c>
      <c r="H357" s="43" t="str">
        <f t="shared" si="35"/>
        <v/>
      </c>
      <c r="I357" s="45" t="str">
        <f>IF($G357&lt;&gt;"","Received",IF($A357="","",Validation!$D$6-$D357))</f>
        <v/>
      </c>
      <c r="J357" s="49" t="str">
        <f t="shared" si="36"/>
        <v/>
      </c>
      <c r="K357" s="49" t="str">
        <f t="shared" si="37"/>
        <v/>
      </c>
      <c r="L357" s="49" t="str">
        <f t="shared" si="38"/>
        <v/>
      </c>
      <c r="M357" s="49" t="str">
        <f t="shared" si="39"/>
        <v/>
      </c>
      <c r="N357" s="49" t="str">
        <f t="shared" si="40"/>
        <v/>
      </c>
      <c r="O357" t="str">
        <f t="shared" si="41"/>
        <v/>
      </c>
    </row>
    <row r="358" spans="1:15" ht="14.4" thickTop="1" thickBot="1" x14ac:dyDescent="0.3">
      <c r="A358" s="41" t="str">
        <f>IF('2015 data'!$A358 = "Sales", '2015 data'!B358, "")</f>
        <v/>
      </c>
      <c r="B358" s="41" t="str">
        <f>IF($A358="", "", VLOOKUP($A358, '2015 data'!B:G, 3, FALSE))</f>
        <v/>
      </c>
      <c r="C358" s="41" t="str">
        <f>IF($A358="", "", VLOOKUP($A358, '2015 data'!B:G, 4, FALSE))</f>
        <v/>
      </c>
      <c r="D358" s="42" t="str">
        <f>IF('2015 Consolidated'!$A358="", "", VLOOKUP('2015 Consolidated'!$A358, '2015 data'!B:G, 5, FALSE))</f>
        <v/>
      </c>
      <c r="E358" s="43" t="str">
        <f>IF($A358="", "", VLOOKUP($A358, '2015 data'!B:G, 6, FALSE))</f>
        <v/>
      </c>
      <c r="F358" s="43" t="str">
        <f>IF($A358="", "", IFERROR(VLOOKUP($A358, '2015 data'!C:G, 5, FALSE), 0))</f>
        <v/>
      </c>
      <c r="G358" s="44" t="str">
        <f>IFERROR(VLOOKUP($A358, '2015 data'!C:G, 4, FALSE), "")</f>
        <v/>
      </c>
      <c r="H358" s="43" t="str">
        <f t="shared" si="35"/>
        <v/>
      </c>
      <c r="I358" s="45" t="str">
        <f>IF($G358&lt;&gt;"","Received",IF($A358="","",Validation!$D$6-$D358))</f>
        <v/>
      </c>
      <c r="J358" s="49" t="str">
        <f t="shared" si="36"/>
        <v/>
      </c>
      <c r="K358" s="49" t="str">
        <f t="shared" si="37"/>
        <v/>
      </c>
      <c r="L358" s="49" t="str">
        <f t="shared" si="38"/>
        <v/>
      </c>
      <c r="M358" s="49" t="str">
        <f t="shared" si="39"/>
        <v/>
      </c>
      <c r="N358" s="49" t="str">
        <f t="shared" si="40"/>
        <v/>
      </c>
      <c r="O358" t="str">
        <f t="shared" si="41"/>
        <v/>
      </c>
    </row>
    <row r="359" spans="1:15" ht="14.4" thickTop="1" thickBot="1" x14ac:dyDescent="0.3">
      <c r="A359" s="41" t="str">
        <f>IF('2015 data'!$A359 = "Sales", '2015 data'!B359, "")</f>
        <v/>
      </c>
      <c r="B359" s="41" t="str">
        <f>IF($A359="", "", VLOOKUP($A359, '2015 data'!B:G, 3, FALSE))</f>
        <v/>
      </c>
      <c r="C359" s="41" t="str">
        <f>IF($A359="", "", VLOOKUP($A359, '2015 data'!B:G, 4, FALSE))</f>
        <v/>
      </c>
      <c r="D359" s="42" t="str">
        <f>IF('2015 Consolidated'!$A359="", "", VLOOKUP('2015 Consolidated'!$A359, '2015 data'!B:G, 5, FALSE))</f>
        <v/>
      </c>
      <c r="E359" s="43" t="str">
        <f>IF($A359="", "", VLOOKUP($A359, '2015 data'!B:G, 6, FALSE))</f>
        <v/>
      </c>
      <c r="F359" s="43" t="str">
        <f>IF($A359="", "", IFERROR(VLOOKUP($A359, '2015 data'!C:G, 5, FALSE), 0))</f>
        <v/>
      </c>
      <c r="G359" s="44" t="str">
        <f>IFERROR(VLOOKUP($A359, '2015 data'!C:G, 4, FALSE), "")</f>
        <v/>
      </c>
      <c r="H359" s="43" t="str">
        <f t="shared" si="35"/>
        <v/>
      </c>
      <c r="I359" s="45" t="str">
        <f>IF($G359&lt;&gt;"","Received",IF($A359="","",Validation!$D$6-$D359))</f>
        <v/>
      </c>
      <c r="J359" s="49" t="str">
        <f t="shared" si="36"/>
        <v/>
      </c>
      <c r="K359" s="49" t="str">
        <f t="shared" si="37"/>
        <v/>
      </c>
      <c r="L359" s="49" t="str">
        <f t="shared" si="38"/>
        <v/>
      </c>
      <c r="M359" s="49" t="str">
        <f t="shared" si="39"/>
        <v/>
      </c>
      <c r="N359" s="49" t="str">
        <f t="shared" si="40"/>
        <v/>
      </c>
      <c r="O359" t="str">
        <f t="shared" si="41"/>
        <v/>
      </c>
    </row>
    <row r="360" spans="1:15" ht="14.4" thickTop="1" thickBot="1" x14ac:dyDescent="0.3">
      <c r="A360" s="41" t="str">
        <f>IF('2015 data'!$A360 = "Sales", '2015 data'!B360, "")</f>
        <v/>
      </c>
      <c r="B360" s="41" t="str">
        <f>IF($A360="", "", VLOOKUP($A360, '2015 data'!B:G, 3, FALSE))</f>
        <v/>
      </c>
      <c r="C360" s="41" t="str">
        <f>IF($A360="", "", VLOOKUP($A360, '2015 data'!B:G, 4, FALSE))</f>
        <v/>
      </c>
      <c r="D360" s="42" t="str">
        <f>IF('2015 Consolidated'!$A360="", "", VLOOKUP('2015 Consolidated'!$A360, '2015 data'!B:G, 5, FALSE))</f>
        <v/>
      </c>
      <c r="E360" s="43" t="str">
        <f>IF($A360="", "", VLOOKUP($A360, '2015 data'!B:G, 6, FALSE))</f>
        <v/>
      </c>
      <c r="F360" s="43" t="str">
        <f>IF($A360="", "", IFERROR(VLOOKUP($A360, '2015 data'!C:G, 5, FALSE), 0))</f>
        <v/>
      </c>
      <c r="G360" s="44" t="str">
        <f>IFERROR(VLOOKUP($A360, '2015 data'!C:G, 4, FALSE), "")</f>
        <v/>
      </c>
      <c r="H360" s="43" t="str">
        <f t="shared" si="35"/>
        <v/>
      </c>
      <c r="I360" s="45" t="str">
        <f>IF($G360&lt;&gt;"","Received",IF($A360="","",Validation!$D$6-$D360))</f>
        <v/>
      </c>
      <c r="J360" s="49" t="str">
        <f t="shared" si="36"/>
        <v/>
      </c>
      <c r="K360" s="49" t="str">
        <f t="shared" si="37"/>
        <v/>
      </c>
      <c r="L360" s="49" t="str">
        <f t="shared" si="38"/>
        <v/>
      </c>
      <c r="M360" s="49" t="str">
        <f t="shared" si="39"/>
        <v/>
      </c>
      <c r="N360" s="49" t="str">
        <f t="shared" si="40"/>
        <v/>
      </c>
      <c r="O360" t="str">
        <f t="shared" si="41"/>
        <v/>
      </c>
    </row>
    <row r="361" spans="1:15" ht="14.4" thickTop="1" thickBot="1" x14ac:dyDescent="0.3">
      <c r="A361" s="41" t="str">
        <f>IF('2015 data'!$A361 = "Sales", '2015 data'!B361, "")</f>
        <v/>
      </c>
      <c r="B361" s="41" t="str">
        <f>IF($A361="", "", VLOOKUP($A361, '2015 data'!B:G, 3, FALSE))</f>
        <v/>
      </c>
      <c r="C361" s="41" t="str">
        <f>IF($A361="", "", VLOOKUP($A361, '2015 data'!B:G, 4, FALSE))</f>
        <v/>
      </c>
      <c r="D361" s="42" t="str">
        <f>IF('2015 Consolidated'!$A361="", "", VLOOKUP('2015 Consolidated'!$A361, '2015 data'!B:G, 5, FALSE))</f>
        <v/>
      </c>
      <c r="E361" s="43" t="str">
        <f>IF($A361="", "", VLOOKUP($A361, '2015 data'!B:G, 6, FALSE))</f>
        <v/>
      </c>
      <c r="F361" s="43" t="str">
        <f>IF($A361="", "", IFERROR(VLOOKUP($A361, '2015 data'!C:G, 5, FALSE), 0))</f>
        <v/>
      </c>
      <c r="G361" s="44" t="str">
        <f>IFERROR(VLOOKUP($A361, '2015 data'!C:G, 4, FALSE), "")</f>
        <v/>
      </c>
      <c r="H361" s="43" t="str">
        <f t="shared" si="35"/>
        <v/>
      </c>
      <c r="I361" s="45" t="str">
        <f>IF($G361&lt;&gt;"","Received",IF($A361="","",Validation!$D$6-$D361))</f>
        <v/>
      </c>
      <c r="J361" s="49" t="str">
        <f t="shared" si="36"/>
        <v/>
      </c>
      <c r="K361" s="49" t="str">
        <f t="shared" si="37"/>
        <v/>
      </c>
      <c r="L361" s="49" t="str">
        <f t="shared" si="38"/>
        <v/>
      </c>
      <c r="M361" s="49" t="str">
        <f t="shared" si="39"/>
        <v/>
      </c>
      <c r="N361" s="49" t="str">
        <f t="shared" si="40"/>
        <v/>
      </c>
      <c r="O361" t="str">
        <f t="shared" si="41"/>
        <v/>
      </c>
    </row>
    <row r="362" spans="1:15" ht="14.4" thickTop="1" thickBot="1" x14ac:dyDescent="0.3">
      <c r="A362" s="41" t="str">
        <f>IF('2015 data'!$A362 = "Sales", '2015 data'!B362, "")</f>
        <v/>
      </c>
      <c r="B362" s="41" t="str">
        <f>IF($A362="", "", VLOOKUP($A362, '2015 data'!B:G, 3, FALSE))</f>
        <v/>
      </c>
      <c r="C362" s="41" t="str">
        <f>IF($A362="", "", VLOOKUP($A362, '2015 data'!B:G, 4, FALSE))</f>
        <v/>
      </c>
      <c r="D362" s="42" t="str">
        <f>IF('2015 Consolidated'!$A362="", "", VLOOKUP('2015 Consolidated'!$A362, '2015 data'!B:G, 5, FALSE))</f>
        <v/>
      </c>
      <c r="E362" s="43" t="str">
        <f>IF($A362="", "", VLOOKUP($A362, '2015 data'!B:G, 6, FALSE))</f>
        <v/>
      </c>
      <c r="F362" s="43" t="str">
        <f>IF($A362="", "", IFERROR(VLOOKUP($A362, '2015 data'!C:G, 5, FALSE), 0))</f>
        <v/>
      </c>
      <c r="G362" s="44" t="str">
        <f>IFERROR(VLOOKUP($A362, '2015 data'!C:G, 4, FALSE), "")</f>
        <v/>
      </c>
      <c r="H362" s="43" t="str">
        <f t="shared" si="35"/>
        <v/>
      </c>
      <c r="I362" s="45" t="str">
        <f>IF($G362&lt;&gt;"","Received",IF($A362="","",Validation!$D$6-$D362))</f>
        <v/>
      </c>
      <c r="J362" s="49" t="str">
        <f t="shared" si="36"/>
        <v/>
      </c>
      <c r="K362" s="49" t="str">
        <f t="shared" si="37"/>
        <v/>
      </c>
      <c r="L362" s="49" t="str">
        <f t="shared" si="38"/>
        <v/>
      </c>
      <c r="M362" s="49" t="str">
        <f t="shared" si="39"/>
        <v/>
      </c>
      <c r="N362" s="49" t="str">
        <f t="shared" si="40"/>
        <v/>
      </c>
      <c r="O362" t="str">
        <f t="shared" si="41"/>
        <v/>
      </c>
    </row>
    <row r="363" spans="1:15" ht="14.4" thickTop="1" thickBot="1" x14ac:dyDescent="0.3">
      <c r="A363" s="41" t="str">
        <f>IF('2015 data'!$A363 = "Sales", '2015 data'!B363, "")</f>
        <v/>
      </c>
      <c r="B363" s="41" t="str">
        <f>IF($A363="", "", VLOOKUP($A363, '2015 data'!B:G, 3, FALSE))</f>
        <v/>
      </c>
      <c r="C363" s="41" t="str">
        <f>IF($A363="", "", VLOOKUP($A363, '2015 data'!B:G, 4, FALSE))</f>
        <v/>
      </c>
      <c r="D363" s="42" t="str">
        <f>IF('2015 Consolidated'!$A363="", "", VLOOKUP('2015 Consolidated'!$A363, '2015 data'!B:G, 5, FALSE))</f>
        <v/>
      </c>
      <c r="E363" s="43" t="str">
        <f>IF($A363="", "", VLOOKUP($A363, '2015 data'!B:G, 6, FALSE))</f>
        <v/>
      </c>
      <c r="F363" s="43" t="str">
        <f>IF($A363="", "", IFERROR(VLOOKUP($A363, '2015 data'!C:G, 5, FALSE), 0))</f>
        <v/>
      </c>
      <c r="G363" s="44" t="str">
        <f>IFERROR(VLOOKUP($A363, '2015 data'!C:G, 4, FALSE), "")</f>
        <v/>
      </c>
      <c r="H363" s="43" t="str">
        <f t="shared" si="35"/>
        <v/>
      </c>
      <c r="I363" s="45" t="str">
        <f>IF($G363&lt;&gt;"","Received",IF($A363="","",Validation!$D$6-$D363))</f>
        <v/>
      </c>
      <c r="J363" s="49" t="str">
        <f t="shared" si="36"/>
        <v/>
      </c>
      <c r="K363" s="49" t="str">
        <f t="shared" si="37"/>
        <v/>
      </c>
      <c r="L363" s="49" t="str">
        <f t="shared" si="38"/>
        <v/>
      </c>
      <c r="M363" s="49" t="str">
        <f t="shared" si="39"/>
        <v/>
      </c>
      <c r="N363" s="49" t="str">
        <f t="shared" si="40"/>
        <v/>
      </c>
      <c r="O363" t="str">
        <f t="shared" si="41"/>
        <v/>
      </c>
    </row>
    <row r="364" spans="1:15" ht="14.4" thickTop="1" thickBot="1" x14ac:dyDescent="0.3">
      <c r="A364" s="41" t="str">
        <f>IF('2015 data'!$A364 = "Sales", '2015 data'!B364, "")</f>
        <v/>
      </c>
      <c r="B364" s="41" t="str">
        <f>IF($A364="", "", VLOOKUP($A364, '2015 data'!B:G, 3, FALSE))</f>
        <v/>
      </c>
      <c r="C364" s="41" t="str">
        <f>IF($A364="", "", VLOOKUP($A364, '2015 data'!B:G, 4, FALSE))</f>
        <v/>
      </c>
      <c r="D364" s="42" t="str">
        <f>IF('2015 Consolidated'!$A364="", "", VLOOKUP('2015 Consolidated'!$A364, '2015 data'!B:G, 5, FALSE))</f>
        <v/>
      </c>
      <c r="E364" s="43" t="str">
        <f>IF($A364="", "", VLOOKUP($A364, '2015 data'!B:G, 6, FALSE))</f>
        <v/>
      </c>
      <c r="F364" s="43" t="str">
        <f>IF($A364="", "", IFERROR(VLOOKUP($A364, '2015 data'!C:G, 5, FALSE), 0))</f>
        <v/>
      </c>
      <c r="G364" s="44" t="str">
        <f>IFERROR(VLOOKUP($A364, '2015 data'!C:G, 4, FALSE), "")</f>
        <v/>
      </c>
      <c r="H364" s="43" t="str">
        <f t="shared" si="35"/>
        <v/>
      </c>
      <c r="I364" s="45" t="str">
        <f>IF($G364&lt;&gt;"","Received",IF($A364="","",Validation!$D$6-$D364))</f>
        <v/>
      </c>
      <c r="J364" s="49" t="str">
        <f t="shared" si="36"/>
        <v/>
      </c>
      <c r="K364" s="49" t="str">
        <f t="shared" si="37"/>
        <v/>
      </c>
      <c r="L364" s="49" t="str">
        <f t="shared" si="38"/>
        <v/>
      </c>
      <c r="M364" s="49" t="str">
        <f t="shared" si="39"/>
        <v/>
      </c>
      <c r="N364" s="49" t="str">
        <f t="shared" si="40"/>
        <v/>
      </c>
      <c r="O364" t="str">
        <f t="shared" si="41"/>
        <v/>
      </c>
    </row>
    <row r="365" spans="1:15" ht="14.4" thickTop="1" thickBot="1" x14ac:dyDescent="0.3">
      <c r="A365" s="41" t="str">
        <f>IF('2015 data'!$A365 = "Sales", '2015 data'!B365, "")</f>
        <v/>
      </c>
      <c r="B365" s="41" t="str">
        <f>IF($A365="", "", VLOOKUP($A365, '2015 data'!B:G, 3, FALSE))</f>
        <v/>
      </c>
      <c r="C365" s="41" t="str">
        <f>IF($A365="", "", VLOOKUP($A365, '2015 data'!B:G, 4, FALSE))</f>
        <v/>
      </c>
      <c r="D365" s="42" t="str">
        <f>IF('2015 Consolidated'!$A365="", "", VLOOKUP('2015 Consolidated'!$A365, '2015 data'!B:G, 5, FALSE))</f>
        <v/>
      </c>
      <c r="E365" s="43" t="str">
        <f>IF($A365="", "", VLOOKUP($A365, '2015 data'!B:G, 6, FALSE))</f>
        <v/>
      </c>
      <c r="F365" s="43" t="str">
        <f>IF($A365="", "", IFERROR(VLOOKUP($A365, '2015 data'!C:G, 5, FALSE), 0))</f>
        <v/>
      </c>
      <c r="G365" s="44" t="str">
        <f>IFERROR(VLOOKUP($A365, '2015 data'!C:G, 4, FALSE), "")</f>
        <v/>
      </c>
      <c r="H365" s="43" t="str">
        <f t="shared" si="35"/>
        <v/>
      </c>
      <c r="I365" s="45" t="str">
        <f>IF($G365&lt;&gt;"","Received",IF($A365="","",Validation!$D$6-$D365))</f>
        <v/>
      </c>
      <c r="J365" s="49" t="str">
        <f t="shared" si="36"/>
        <v/>
      </c>
      <c r="K365" s="49" t="str">
        <f t="shared" si="37"/>
        <v/>
      </c>
      <c r="L365" s="49" t="str">
        <f t="shared" si="38"/>
        <v/>
      </c>
      <c r="M365" s="49" t="str">
        <f t="shared" si="39"/>
        <v/>
      </c>
      <c r="N365" s="49" t="str">
        <f t="shared" si="40"/>
        <v/>
      </c>
      <c r="O365" t="str">
        <f t="shared" si="41"/>
        <v/>
      </c>
    </row>
    <row r="366" spans="1:15" ht="14.4" thickTop="1" thickBot="1" x14ac:dyDescent="0.3">
      <c r="A366" s="41" t="str">
        <f>IF('2015 data'!$A366 = "Sales", '2015 data'!B366, "")</f>
        <v/>
      </c>
      <c r="B366" s="41" t="str">
        <f>IF($A366="", "", VLOOKUP($A366, '2015 data'!B:G, 3, FALSE))</f>
        <v/>
      </c>
      <c r="C366" s="41" t="str">
        <f>IF($A366="", "", VLOOKUP($A366, '2015 data'!B:G, 4, FALSE))</f>
        <v/>
      </c>
      <c r="D366" s="42" t="str">
        <f>IF('2015 Consolidated'!$A366="", "", VLOOKUP('2015 Consolidated'!$A366, '2015 data'!B:G, 5, FALSE))</f>
        <v/>
      </c>
      <c r="E366" s="43" t="str">
        <f>IF($A366="", "", VLOOKUP($A366, '2015 data'!B:G, 6, FALSE))</f>
        <v/>
      </c>
      <c r="F366" s="43" t="str">
        <f>IF($A366="", "", IFERROR(VLOOKUP($A366, '2015 data'!C:G, 5, FALSE), 0))</f>
        <v/>
      </c>
      <c r="G366" s="44" t="str">
        <f>IFERROR(VLOOKUP($A366, '2015 data'!C:G, 4, FALSE), "")</f>
        <v/>
      </c>
      <c r="H366" s="43" t="str">
        <f t="shared" si="35"/>
        <v/>
      </c>
      <c r="I366" s="45" t="str">
        <f>IF($G366&lt;&gt;"","Received",IF($A366="","",Validation!$D$6-$D366))</f>
        <v/>
      </c>
      <c r="J366" s="49" t="str">
        <f t="shared" si="36"/>
        <v/>
      </c>
      <c r="K366" s="49" t="str">
        <f t="shared" si="37"/>
        <v/>
      </c>
      <c r="L366" s="49" t="str">
        <f t="shared" si="38"/>
        <v/>
      </c>
      <c r="M366" s="49" t="str">
        <f t="shared" si="39"/>
        <v/>
      </c>
      <c r="N366" s="49" t="str">
        <f t="shared" si="40"/>
        <v/>
      </c>
      <c r="O366" t="str">
        <f t="shared" si="41"/>
        <v/>
      </c>
    </row>
    <row r="367" spans="1:15" ht="14.4" thickTop="1" thickBot="1" x14ac:dyDescent="0.3">
      <c r="A367" s="41" t="str">
        <f>IF('2015 data'!$A367 = "Sales", '2015 data'!B367, "")</f>
        <v/>
      </c>
      <c r="B367" s="41" t="str">
        <f>IF($A367="", "", VLOOKUP($A367, '2015 data'!B:G, 3, FALSE))</f>
        <v/>
      </c>
      <c r="C367" s="41" t="str">
        <f>IF($A367="", "", VLOOKUP($A367, '2015 data'!B:G, 4, FALSE))</f>
        <v/>
      </c>
      <c r="D367" s="42" t="str">
        <f>IF('2015 Consolidated'!$A367="", "", VLOOKUP('2015 Consolidated'!$A367, '2015 data'!B:G, 5, FALSE))</f>
        <v/>
      </c>
      <c r="E367" s="43" t="str">
        <f>IF($A367="", "", VLOOKUP($A367, '2015 data'!B:G, 6, FALSE))</f>
        <v/>
      </c>
      <c r="F367" s="43" t="str">
        <f>IF($A367="", "", IFERROR(VLOOKUP($A367, '2015 data'!C:G, 5, FALSE), 0))</f>
        <v/>
      </c>
      <c r="G367" s="44" t="str">
        <f>IFERROR(VLOOKUP($A367, '2015 data'!C:G, 4, FALSE), "")</f>
        <v/>
      </c>
      <c r="H367" s="43" t="str">
        <f t="shared" si="35"/>
        <v/>
      </c>
      <c r="I367" s="45" t="str">
        <f>IF($G367&lt;&gt;"","Received",IF($A367="","",Validation!$D$6-$D367))</f>
        <v/>
      </c>
      <c r="J367" s="49" t="str">
        <f t="shared" si="36"/>
        <v/>
      </c>
      <c r="K367" s="49" t="str">
        <f t="shared" si="37"/>
        <v/>
      </c>
      <c r="L367" s="49" t="str">
        <f t="shared" si="38"/>
        <v/>
      </c>
      <c r="M367" s="49" t="str">
        <f t="shared" si="39"/>
        <v/>
      </c>
      <c r="N367" s="49" t="str">
        <f t="shared" si="40"/>
        <v/>
      </c>
      <c r="O367" t="str">
        <f t="shared" si="41"/>
        <v/>
      </c>
    </row>
    <row r="368" spans="1:15" ht="14.4" thickTop="1" thickBot="1" x14ac:dyDescent="0.3">
      <c r="A368" s="41" t="str">
        <f>IF('2015 data'!$A368 = "Sales", '2015 data'!B368, "")</f>
        <v/>
      </c>
      <c r="B368" s="41" t="str">
        <f>IF($A368="", "", VLOOKUP($A368, '2015 data'!B:G, 3, FALSE))</f>
        <v/>
      </c>
      <c r="C368" s="41" t="str">
        <f>IF($A368="", "", VLOOKUP($A368, '2015 data'!B:G, 4, FALSE))</f>
        <v/>
      </c>
      <c r="D368" s="42" t="str">
        <f>IF('2015 Consolidated'!$A368="", "", VLOOKUP('2015 Consolidated'!$A368, '2015 data'!B:G, 5, FALSE))</f>
        <v/>
      </c>
      <c r="E368" s="43" t="str">
        <f>IF($A368="", "", VLOOKUP($A368, '2015 data'!B:G, 6, FALSE))</f>
        <v/>
      </c>
      <c r="F368" s="43" t="str">
        <f>IF($A368="", "", IFERROR(VLOOKUP($A368, '2015 data'!C:G, 5, FALSE), 0))</f>
        <v/>
      </c>
      <c r="G368" s="44" t="str">
        <f>IFERROR(VLOOKUP($A368, '2015 data'!C:G, 4, FALSE), "")</f>
        <v/>
      </c>
      <c r="H368" s="43" t="str">
        <f t="shared" si="35"/>
        <v/>
      </c>
      <c r="I368" s="45" t="str">
        <f>IF($G368&lt;&gt;"","Received",IF($A368="","",Validation!$D$6-$D368))</f>
        <v/>
      </c>
      <c r="J368" s="49" t="str">
        <f t="shared" si="36"/>
        <v/>
      </c>
      <c r="K368" s="49" t="str">
        <f t="shared" si="37"/>
        <v/>
      </c>
      <c r="L368" s="49" t="str">
        <f t="shared" si="38"/>
        <v/>
      </c>
      <c r="M368" s="49" t="str">
        <f t="shared" si="39"/>
        <v/>
      </c>
      <c r="N368" s="49" t="str">
        <f t="shared" si="40"/>
        <v/>
      </c>
      <c r="O368" t="str">
        <f t="shared" si="41"/>
        <v/>
      </c>
    </row>
    <row r="369" spans="1:15" ht="14.4" thickTop="1" thickBot="1" x14ac:dyDescent="0.3">
      <c r="A369" s="41" t="str">
        <f>IF('2015 data'!$A369 = "Sales", '2015 data'!B369, "")</f>
        <v/>
      </c>
      <c r="B369" s="41" t="str">
        <f>IF($A369="", "", VLOOKUP($A369, '2015 data'!B:G, 3, FALSE))</f>
        <v/>
      </c>
      <c r="C369" s="41" t="str">
        <f>IF($A369="", "", VLOOKUP($A369, '2015 data'!B:G, 4, FALSE))</f>
        <v/>
      </c>
      <c r="D369" s="42" t="str">
        <f>IF('2015 Consolidated'!$A369="", "", VLOOKUP('2015 Consolidated'!$A369, '2015 data'!B:G, 5, FALSE))</f>
        <v/>
      </c>
      <c r="E369" s="43" t="str">
        <f>IF($A369="", "", VLOOKUP($A369, '2015 data'!B:G, 6, FALSE))</f>
        <v/>
      </c>
      <c r="F369" s="43" t="str">
        <f>IF($A369="", "", IFERROR(VLOOKUP($A369, '2015 data'!C:G, 5, FALSE), 0))</f>
        <v/>
      </c>
      <c r="G369" s="44" t="str">
        <f>IFERROR(VLOOKUP($A369, '2015 data'!C:G, 4, FALSE), "")</f>
        <v/>
      </c>
      <c r="H369" s="43" t="str">
        <f t="shared" si="35"/>
        <v/>
      </c>
      <c r="I369" s="45" t="str">
        <f>IF($G369&lt;&gt;"","Received",IF($A369="","",Validation!$D$6-$D369))</f>
        <v/>
      </c>
      <c r="J369" s="49" t="str">
        <f t="shared" si="36"/>
        <v/>
      </c>
      <c r="K369" s="49" t="str">
        <f t="shared" si="37"/>
        <v/>
      </c>
      <c r="L369" s="49" t="str">
        <f t="shared" si="38"/>
        <v/>
      </c>
      <c r="M369" s="49" t="str">
        <f t="shared" si="39"/>
        <v/>
      </c>
      <c r="N369" s="49" t="str">
        <f t="shared" si="40"/>
        <v/>
      </c>
      <c r="O369" t="str">
        <f t="shared" si="41"/>
        <v/>
      </c>
    </row>
    <row r="370" spans="1:15" ht="14.4" thickTop="1" thickBot="1" x14ac:dyDescent="0.3">
      <c r="A370" s="41" t="str">
        <f>IF('2015 data'!$A370 = "Sales", '2015 data'!B370, "")</f>
        <v/>
      </c>
      <c r="B370" s="41" t="str">
        <f>IF($A370="", "", VLOOKUP($A370, '2015 data'!B:G, 3, FALSE))</f>
        <v/>
      </c>
      <c r="C370" s="41" t="str">
        <f>IF($A370="", "", VLOOKUP($A370, '2015 data'!B:G, 4, FALSE))</f>
        <v/>
      </c>
      <c r="D370" s="42" t="str">
        <f>IF('2015 Consolidated'!$A370="", "", VLOOKUP('2015 Consolidated'!$A370, '2015 data'!B:G, 5, FALSE))</f>
        <v/>
      </c>
      <c r="E370" s="43" t="str">
        <f>IF($A370="", "", VLOOKUP($A370, '2015 data'!B:G, 6, FALSE))</f>
        <v/>
      </c>
      <c r="F370" s="43" t="str">
        <f>IF($A370="", "", IFERROR(VLOOKUP($A370, '2015 data'!C:G, 5, FALSE), 0))</f>
        <v/>
      </c>
      <c r="G370" s="44" t="str">
        <f>IFERROR(VLOOKUP($A370, '2015 data'!C:G, 4, FALSE), "")</f>
        <v/>
      </c>
      <c r="H370" s="43" t="str">
        <f t="shared" si="35"/>
        <v/>
      </c>
      <c r="I370" s="45" t="str">
        <f>IF($G370&lt;&gt;"","Received",IF($A370="","",Validation!$D$6-$D370))</f>
        <v/>
      </c>
      <c r="J370" s="49" t="str">
        <f t="shared" si="36"/>
        <v/>
      </c>
      <c r="K370" s="49" t="str">
        <f t="shared" si="37"/>
        <v/>
      </c>
      <c r="L370" s="49" t="str">
        <f t="shared" si="38"/>
        <v/>
      </c>
      <c r="M370" s="49" t="str">
        <f t="shared" si="39"/>
        <v/>
      </c>
      <c r="N370" s="49" t="str">
        <f t="shared" si="40"/>
        <v/>
      </c>
      <c r="O370" t="str">
        <f t="shared" si="41"/>
        <v/>
      </c>
    </row>
    <row r="371" spans="1:15" ht="14.4" thickTop="1" thickBot="1" x14ac:dyDescent="0.3">
      <c r="A371" s="41" t="str">
        <f>IF('2015 data'!$A371 = "Sales", '2015 data'!B371, "")</f>
        <v/>
      </c>
      <c r="B371" s="41" t="str">
        <f>IF($A371="", "", VLOOKUP($A371, '2015 data'!B:G, 3, FALSE))</f>
        <v/>
      </c>
      <c r="C371" s="41" t="str">
        <f>IF($A371="", "", VLOOKUP($A371, '2015 data'!B:G, 4, FALSE))</f>
        <v/>
      </c>
      <c r="D371" s="42" t="str">
        <f>IF('2015 Consolidated'!$A371="", "", VLOOKUP('2015 Consolidated'!$A371, '2015 data'!B:G, 5, FALSE))</f>
        <v/>
      </c>
      <c r="E371" s="43" t="str">
        <f>IF($A371="", "", VLOOKUP($A371, '2015 data'!B:G, 6, FALSE))</f>
        <v/>
      </c>
      <c r="F371" s="43" t="str">
        <f>IF($A371="", "", IFERROR(VLOOKUP($A371, '2015 data'!C:G, 5, FALSE), 0))</f>
        <v/>
      </c>
      <c r="G371" s="44" t="str">
        <f>IFERROR(VLOOKUP($A371, '2015 data'!C:G, 4, FALSE), "")</f>
        <v/>
      </c>
      <c r="H371" s="43" t="str">
        <f t="shared" si="35"/>
        <v/>
      </c>
      <c r="I371" s="45" t="str">
        <f>IF($G371&lt;&gt;"","Received",IF($A371="","",Validation!$D$6-$D371))</f>
        <v/>
      </c>
      <c r="J371" s="49" t="str">
        <f t="shared" si="36"/>
        <v/>
      </c>
      <c r="K371" s="49" t="str">
        <f t="shared" si="37"/>
        <v/>
      </c>
      <c r="L371" s="49" t="str">
        <f t="shared" si="38"/>
        <v/>
      </c>
      <c r="M371" s="49" t="str">
        <f t="shared" si="39"/>
        <v/>
      </c>
      <c r="N371" s="49" t="str">
        <f t="shared" si="40"/>
        <v/>
      </c>
      <c r="O371" t="str">
        <f t="shared" si="41"/>
        <v/>
      </c>
    </row>
    <row r="372" spans="1:15" ht="14.4" thickTop="1" thickBot="1" x14ac:dyDescent="0.3">
      <c r="A372" s="41" t="str">
        <f>IF('2015 data'!$A372 = "Sales", '2015 data'!B372, "")</f>
        <v/>
      </c>
      <c r="B372" s="41" t="str">
        <f>IF($A372="", "", VLOOKUP($A372, '2015 data'!B:G, 3, FALSE))</f>
        <v/>
      </c>
      <c r="C372" s="41" t="str">
        <f>IF($A372="", "", VLOOKUP($A372, '2015 data'!B:G, 4, FALSE))</f>
        <v/>
      </c>
      <c r="D372" s="42" t="str">
        <f>IF('2015 Consolidated'!$A372="", "", VLOOKUP('2015 Consolidated'!$A372, '2015 data'!B:G, 5, FALSE))</f>
        <v/>
      </c>
      <c r="E372" s="43" t="str">
        <f>IF($A372="", "", VLOOKUP($A372, '2015 data'!B:G, 6, FALSE))</f>
        <v/>
      </c>
      <c r="F372" s="43" t="str">
        <f>IF($A372="", "", IFERROR(VLOOKUP($A372, '2015 data'!C:G, 5, FALSE), 0))</f>
        <v/>
      </c>
      <c r="G372" s="44" t="str">
        <f>IFERROR(VLOOKUP($A372, '2015 data'!C:G, 4, FALSE), "")</f>
        <v/>
      </c>
      <c r="H372" s="43" t="str">
        <f t="shared" si="35"/>
        <v/>
      </c>
      <c r="I372" s="45" t="str">
        <f>IF($G372&lt;&gt;"","Received",IF($A372="","",Validation!$D$6-$D372))</f>
        <v/>
      </c>
      <c r="J372" s="49" t="str">
        <f t="shared" si="36"/>
        <v/>
      </c>
      <c r="K372" s="49" t="str">
        <f t="shared" si="37"/>
        <v/>
      </c>
      <c r="L372" s="49" t="str">
        <f t="shared" si="38"/>
        <v/>
      </c>
      <c r="M372" s="49" t="str">
        <f t="shared" si="39"/>
        <v/>
      </c>
      <c r="N372" s="49" t="str">
        <f t="shared" si="40"/>
        <v/>
      </c>
      <c r="O372" t="str">
        <f t="shared" si="41"/>
        <v/>
      </c>
    </row>
    <row r="373" spans="1:15" ht="14.4" thickTop="1" thickBot="1" x14ac:dyDescent="0.3">
      <c r="A373" s="41" t="str">
        <f>IF('2015 data'!$A373 = "Sales", '2015 data'!B373, "")</f>
        <v/>
      </c>
      <c r="B373" s="41" t="str">
        <f>IF($A373="", "", VLOOKUP($A373, '2015 data'!B:G, 3, FALSE))</f>
        <v/>
      </c>
      <c r="C373" s="41" t="str">
        <f>IF($A373="", "", VLOOKUP($A373, '2015 data'!B:G, 4, FALSE))</f>
        <v/>
      </c>
      <c r="D373" s="42" t="str">
        <f>IF('2015 Consolidated'!$A373="", "", VLOOKUP('2015 Consolidated'!$A373, '2015 data'!B:G, 5, FALSE))</f>
        <v/>
      </c>
      <c r="E373" s="43" t="str">
        <f>IF($A373="", "", VLOOKUP($A373, '2015 data'!B:G, 6, FALSE))</f>
        <v/>
      </c>
      <c r="F373" s="43" t="str">
        <f>IF($A373="", "", IFERROR(VLOOKUP($A373, '2015 data'!C:G, 5, FALSE), 0))</f>
        <v/>
      </c>
      <c r="G373" s="44" t="str">
        <f>IFERROR(VLOOKUP($A373, '2015 data'!C:G, 4, FALSE), "")</f>
        <v/>
      </c>
      <c r="H373" s="43" t="str">
        <f t="shared" si="35"/>
        <v/>
      </c>
      <c r="I373" s="45" t="str">
        <f>IF($G373&lt;&gt;"","Received",IF($A373="","",Validation!$D$6-$D373))</f>
        <v/>
      </c>
      <c r="J373" s="49" t="str">
        <f t="shared" si="36"/>
        <v/>
      </c>
      <c r="K373" s="49" t="str">
        <f t="shared" si="37"/>
        <v/>
      </c>
      <c r="L373" s="49" t="str">
        <f t="shared" si="38"/>
        <v/>
      </c>
      <c r="M373" s="49" t="str">
        <f t="shared" si="39"/>
        <v/>
      </c>
      <c r="N373" s="49" t="str">
        <f t="shared" si="40"/>
        <v/>
      </c>
      <c r="O373" t="str">
        <f t="shared" si="41"/>
        <v/>
      </c>
    </row>
    <row r="374" spans="1:15" ht="14.4" thickTop="1" thickBot="1" x14ac:dyDescent="0.3">
      <c r="A374" s="41" t="str">
        <f>IF('2015 data'!$A374 = "Sales", '2015 data'!B374, "")</f>
        <v/>
      </c>
      <c r="B374" s="41" t="str">
        <f>IF($A374="", "", VLOOKUP($A374, '2015 data'!B:G, 3, FALSE))</f>
        <v/>
      </c>
      <c r="C374" s="41" t="str">
        <f>IF($A374="", "", VLOOKUP($A374, '2015 data'!B:G, 4, FALSE))</f>
        <v/>
      </c>
      <c r="D374" s="42" t="str">
        <f>IF('2015 Consolidated'!$A374="", "", VLOOKUP('2015 Consolidated'!$A374, '2015 data'!B:G, 5, FALSE))</f>
        <v/>
      </c>
      <c r="E374" s="43" t="str">
        <f>IF($A374="", "", VLOOKUP($A374, '2015 data'!B:G, 6, FALSE))</f>
        <v/>
      </c>
      <c r="F374" s="43" t="str">
        <f>IF($A374="", "", IFERROR(VLOOKUP($A374, '2015 data'!C:G, 5, FALSE), 0))</f>
        <v/>
      </c>
      <c r="G374" s="44" t="str">
        <f>IFERROR(VLOOKUP($A374, '2015 data'!C:G, 4, FALSE), "")</f>
        <v/>
      </c>
      <c r="H374" s="43" t="str">
        <f t="shared" si="35"/>
        <v/>
      </c>
      <c r="I374" s="45" t="str">
        <f>IF($G374&lt;&gt;"","Received",IF($A374="","",Validation!$D$6-$D374))</f>
        <v/>
      </c>
      <c r="J374" s="49" t="str">
        <f t="shared" si="36"/>
        <v/>
      </c>
      <c r="K374" s="49" t="str">
        <f t="shared" si="37"/>
        <v/>
      </c>
      <c r="L374" s="49" t="str">
        <f t="shared" si="38"/>
        <v/>
      </c>
      <c r="M374" s="49" t="str">
        <f t="shared" si="39"/>
        <v/>
      </c>
      <c r="N374" s="49" t="str">
        <f t="shared" si="40"/>
        <v/>
      </c>
      <c r="O374" t="str">
        <f t="shared" si="41"/>
        <v/>
      </c>
    </row>
    <row r="375" spans="1:15" ht="14.4" thickTop="1" thickBot="1" x14ac:dyDescent="0.3">
      <c r="A375" s="41" t="str">
        <f>IF('2015 data'!$A375 = "Sales", '2015 data'!B375, "")</f>
        <v/>
      </c>
      <c r="B375" s="41" t="str">
        <f>IF($A375="", "", VLOOKUP($A375, '2015 data'!B:G, 3, FALSE))</f>
        <v/>
      </c>
      <c r="C375" s="41" t="str">
        <f>IF($A375="", "", VLOOKUP($A375, '2015 data'!B:G, 4, FALSE))</f>
        <v/>
      </c>
      <c r="D375" s="42" t="str">
        <f>IF('2015 Consolidated'!$A375="", "", VLOOKUP('2015 Consolidated'!$A375, '2015 data'!B:G, 5, FALSE))</f>
        <v/>
      </c>
      <c r="E375" s="43" t="str">
        <f>IF($A375="", "", VLOOKUP($A375, '2015 data'!B:G, 6, FALSE))</f>
        <v/>
      </c>
      <c r="F375" s="43" t="str">
        <f>IF($A375="", "", IFERROR(VLOOKUP($A375, '2015 data'!C:G, 5, FALSE), 0))</f>
        <v/>
      </c>
      <c r="G375" s="44" t="str">
        <f>IFERROR(VLOOKUP($A375, '2015 data'!C:G, 4, FALSE), "")</f>
        <v/>
      </c>
      <c r="H375" s="43" t="str">
        <f t="shared" si="35"/>
        <v/>
      </c>
      <c r="I375" s="45" t="str">
        <f>IF($G375&lt;&gt;"","Received",IF($A375="","",Validation!$D$6-$D375))</f>
        <v/>
      </c>
      <c r="J375" s="49" t="str">
        <f t="shared" si="36"/>
        <v/>
      </c>
      <c r="K375" s="49" t="str">
        <f t="shared" si="37"/>
        <v/>
      </c>
      <c r="L375" s="49" t="str">
        <f t="shared" si="38"/>
        <v/>
      </c>
      <c r="M375" s="49" t="str">
        <f t="shared" si="39"/>
        <v/>
      </c>
      <c r="N375" s="49" t="str">
        <f t="shared" si="40"/>
        <v/>
      </c>
      <c r="O375" t="str">
        <f t="shared" si="41"/>
        <v/>
      </c>
    </row>
    <row r="376" spans="1:15" ht="14.4" thickTop="1" thickBot="1" x14ac:dyDescent="0.3">
      <c r="A376" s="41" t="str">
        <f>IF('2015 data'!$A376 = "Sales", '2015 data'!B376, "")</f>
        <v/>
      </c>
      <c r="B376" s="41" t="str">
        <f>IF($A376="", "", VLOOKUP($A376, '2015 data'!B:G, 3, FALSE))</f>
        <v/>
      </c>
      <c r="C376" s="41" t="str">
        <f>IF($A376="", "", VLOOKUP($A376, '2015 data'!B:G, 4, FALSE))</f>
        <v/>
      </c>
      <c r="D376" s="42" t="str">
        <f>IF('2015 Consolidated'!$A376="", "", VLOOKUP('2015 Consolidated'!$A376, '2015 data'!B:G, 5, FALSE))</f>
        <v/>
      </c>
      <c r="E376" s="43" t="str">
        <f>IF($A376="", "", VLOOKUP($A376, '2015 data'!B:G, 6, FALSE))</f>
        <v/>
      </c>
      <c r="F376" s="43" t="str">
        <f>IF($A376="", "", IFERROR(VLOOKUP($A376, '2015 data'!C:G, 5, FALSE), 0))</f>
        <v/>
      </c>
      <c r="G376" s="44" t="str">
        <f>IFERROR(VLOOKUP($A376, '2015 data'!C:G, 4, FALSE), "")</f>
        <v/>
      </c>
      <c r="H376" s="43" t="str">
        <f t="shared" si="35"/>
        <v/>
      </c>
      <c r="I376" s="45" t="str">
        <f>IF($G376&lt;&gt;"","Received",IF($A376="","",Validation!$D$6-$D376))</f>
        <v/>
      </c>
      <c r="J376" s="49" t="str">
        <f t="shared" si="36"/>
        <v/>
      </c>
      <c r="K376" s="49" t="str">
        <f t="shared" si="37"/>
        <v/>
      </c>
      <c r="L376" s="49" t="str">
        <f t="shared" si="38"/>
        <v/>
      </c>
      <c r="M376" s="49" t="str">
        <f t="shared" si="39"/>
        <v/>
      </c>
      <c r="N376" s="49" t="str">
        <f t="shared" si="40"/>
        <v/>
      </c>
      <c r="O376" t="str">
        <f t="shared" si="41"/>
        <v/>
      </c>
    </row>
    <row r="377" spans="1:15" ht="14.4" thickTop="1" thickBot="1" x14ac:dyDescent="0.3">
      <c r="A377" s="41" t="str">
        <f>IF('2015 data'!$A377 = "Sales", '2015 data'!B377, "")</f>
        <v/>
      </c>
      <c r="B377" s="41" t="str">
        <f>IF($A377="", "", VLOOKUP($A377, '2015 data'!B:G, 3, FALSE))</f>
        <v/>
      </c>
      <c r="C377" s="41" t="str">
        <f>IF($A377="", "", VLOOKUP($A377, '2015 data'!B:G, 4, FALSE))</f>
        <v/>
      </c>
      <c r="D377" s="42" t="str">
        <f>IF('2015 Consolidated'!$A377="", "", VLOOKUP('2015 Consolidated'!$A377, '2015 data'!B:G, 5, FALSE))</f>
        <v/>
      </c>
      <c r="E377" s="43" t="str">
        <f>IF($A377="", "", VLOOKUP($A377, '2015 data'!B:G, 6, FALSE))</f>
        <v/>
      </c>
      <c r="F377" s="43" t="str">
        <f>IF($A377="", "", IFERROR(VLOOKUP($A377, '2015 data'!C:G, 5, FALSE), 0))</f>
        <v/>
      </c>
      <c r="G377" s="44" t="str">
        <f>IFERROR(VLOOKUP($A377, '2015 data'!C:G, 4, FALSE), "")</f>
        <v/>
      </c>
      <c r="H377" s="43" t="str">
        <f t="shared" si="35"/>
        <v/>
      </c>
      <c r="I377" s="45" t="str">
        <f>IF($G377&lt;&gt;"","Received",IF($A377="","",Validation!$D$6-$D377))</f>
        <v/>
      </c>
      <c r="J377" s="49" t="str">
        <f t="shared" si="36"/>
        <v/>
      </c>
      <c r="K377" s="49" t="str">
        <f t="shared" si="37"/>
        <v/>
      </c>
      <c r="L377" s="49" t="str">
        <f t="shared" si="38"/>
        <v/>
      </c>
      <c r="M377" s="49" t="str">
        <f t="shared" si="39"/>
        <v/>
      </c>
      <c r="N377" s="49" t="str">
        <f t="shared" si="40"/>
        <v/>
      </c>
      <c r="O377" t="str">
        <f t="shared" si="41"/>
        <v/>
      </c>
    </row>
    <row r="378" spans="1:15" ht="14.4" thickTop="1" thickBot="1" x14ac:dyDescent="0.3">
      <c r="A378" s="41" t="str">
        <f>IF('2015 data'!$A378 = "Sales", '2015 data'!B378, "")</f>
        <v/>
      </c>
      <c r="B378" s="41" t="str">
        <f>IF($A378="", "", VLOOKUP($A378, '2015 data'!B:G, 3, FALSE))</f>
        <v/>
      </c>
      <c r="C378" s="41" t="str">
        <f>IF($A378="", "", VLOOKUP($A378, '2015 data'!B:G, 4, FALSE))</f>
        <v/>
      </c>
      <c r="D378" s="42" t="str">
        <f>IF('2015 Consolidated'!$A378="", "", VLOOKUP('2015 Consolidated'!$A378, '2015 data'!B:G, 5, FALSE))</f>
        <v/>
      </c>
      <c r="E378" s="43" t="str">
        <f>IF($A378="", "", VLOOKUP($A378, '2015 data'!B:G, 6, FALSE))</f>
        <v/>
      </c>
      <c r="F378" s="43" t="str">
        <f>IF($A378="", "", IFERROR(VLOOKUP($A378, '2015 data'!C:G, 5, FALSE), 0))</f>
        <v/>
      </c>
      <c r="G378" s="44" t="str">
        <f>IFERROR(VLOOKUP($A378, '2015 data'!C:G, 4, FALSE), "")</f>
        <v/>
      </c>
      <c r="H378" s="43" t="str">
        <f t="shared" si="35"/>
        <v/>
      </c>
      <c r="I378" s="45" t="str">
        <f>IF($G378&lt;&gt;"","Received",IF($A378="","",Validation!$D$6-$D378))</f>
        <v/>
      </c>
      <c r="J378" s="49" t="str">
        <f t="shared" si="36"/>
        <v/>
      </c>
      <c r="K378" s="49" t="str">
        <f t="shared" si="37"/>
        <v/>
      </c>
      <c r="L378" s="49" t="str">
        <f t="shared" si="38"/>
        <v/>
      </c>
      <c r="M378" s="49" t="str">
        <f t="shared" si="39"/>
        <v/>
      </c>
      <c r="N378" s="49" t="str">
        <f t="shared" si="40"/>
        <v/>
      </c>
      <c r="O378" t="str">
        <f t="shared" si="41"/>
        <v/>
      </c>
    </row>
    <row r="379" spans="1:15" ht="14.4" thickTop="1" thickBot="1" x14ac:dyDescent="0.3">
      <c r="A379" s="41" t="str">
        <f>IF('2015 data'!$A379 = "Sales", '2015 data'!B379, "")</f>
        <v/>
      </c>
      <c r="B379" s="41" t="str">
        <f>IF($A379="", "", VLOOKUP($A379, '2015 data'!B:G, 3, FALSE))</f>
        <v/>
      </c>
      <c r="C379" s="41" t="str">
        <f>IF($A379="", "", VLOOKUP($A379, '2015 data'!B:G, 4, FALSE))</f>
        <v/>
      </c>
      <c r="D379" s="42" t="str">
        <f>IF('2015 Consolidated'!$A379="", "", VLOOKUP('2015 Consolidated'!$A379, '2015 data'!B:G, 5, FALSE))</f>
        <v/>
      </c>
      <c r="E379" s="43" t="str">
        <f>IF($A379="", "", VLOOKUP($A379, '2015 data'!B:G, 6, FALSE))</f>
        <v/>
      </c>
      <c r="F379" s="43" t="str">
        <f>IF($A379="", "", IFERROR(VLOOKUP($A379, '2015 data'!C:G, 5, FALSE), 0))</f>
        <v/>
      </c>
      <c r="G379" s="44" t="str">
        <f>IFERROR(VLOOKUP($A379, '2015 data'!C:G, 4, FALSE), "")</f>
        <v/>
      </c>
      <c r="H379" s="43" t="str">
        <f t="shared" si="35"/>
        <v/>
      </c>
      <c r="I379" s="45" t="str">
        <f>IF($G379&lt;&gt;"","Received",IF($A379="","",Validation!$D$6-$D379))</f>
        <v/>
      </c>
      <c r="J379" s="49" t="str">
        <f t="shared" si="36"/>
        <v/>
      </c>
      <c r="K379" s="49" t="str">
        <f t="shared" si="37"/>
        <v/>
      </c>
      <c r="L379" s="49" t="str">
        <f t="shared" si="38"/>
        <v/>
      </c>
      <c r="M379" s="49" t="str">
        <f t="shared" si="39"/>
        <v/>
      </c>
      <c r="N379" s="49" t="str">
        <f t="shared" si="40"/>
        <v/>
      </c>
      <c r="O379" t="str">
        <f t="shared" si="41"/>
        <v/>
      </c>
    </row>
    <row r="380" spans="1:15" ht="14.4" thickTop="1" thickBot="1" x14ac:dyDescent="0.3">
      <c r="A380" s="41" t="str">
        <f>IF('2015 data'!$A380 = "Sales", '2015 data'!B380, "")</f>
        <v/>
      </c>
      <c r="B380" s="41" t="str">
        <f>IF($A380="", "", VLOOKUP($A380, '2015 data'!B:G, 3, FALSE))</f>
        <v/>
      </c>
      <c r="C380" s="41" t="str">
        <f>IF($A380="", "", VLOOKUP($A380, '2015 data'!B:G, 4, FALSE))</f>
        <v/>
      </c>
      <c r="D380" s="42" t="str">
        <f>IF('2015 Consolidated'!$A380="", "", VLOOKUP('2015 Consolidated'!$A380, '2015 data'!B:G, 5, FALSE))</f>
        <v/>
      </c>
      <c r="E380" s="43" t="str">
        <f>IF($A380="", "", VLOOKUP($A380, '2015 data'!B:G, 6, FALSE))</f>
        <v/>
      </c>
      <c r="F380" s="43" t="str">
        <f>IF($A380="", "", IFERROR(VLOOKUP($A380, '2015 data'!C:G, 5, FALSE), 0))</f>
        <v/>
      </c>
      <c r="G380" s="44" t="str">
        <f>IFERROR(VLOOKUP($A380, '2015 data'!C:G, 4, FALSE), "")</f>
        <v/>
      </c>
      <c r="H380" s="43" t="str">
        <f t="shared" si="35"/>
        <v/>
      </c>
      <c r="I380" s="45" t="str">
        <f>IF($G380&lt;&gt;"","Received",IF($A380="","",Validation!$D$6-$D380))</f>
        <v/>
      </c>
      <c r="J380" s="49" t="str">
        <f t="shared" si="36"/>
        <v/>
      </c>
      <c r="K380" s="49" t="str">
        <f t="shared" si="37"/>
        <v/>
      </c>
      <c r="L380" s="49" t="str">
        <f t="shared" si="38"/>
        <v/>
      </c>
      <c r="M380" s="49" t="str">
        <f t="shared" si="39"/>
        <v/>
      </c>
      <c r="N380" s="49" t="str">
        <f t="shared" si="40"/>
        <v/>
      </c>
      <c r="O380" t="str">
        <f t="shared" si="41"/>
        <v/>
      </c>
    </row>
    <row r="381" spans="1:15" ht="14.4" thickTop="1" thickBot="1" x14ac:dyDescent="0.3">
      <c r="A381" s="41" t="str">
        <f>IF('2015 data'!$A381 = "Sales", '2015 data'!B381, "")</f>
        <v/>
      </c>
      <c r="B381" s="41" t="str">
        <f>IF($A381="", "", VLOOKUP($A381, '2015 data'!B:G, 3, FALSE))</f>
        <v/>
      </c>
      <c r="C381" s="41" t="str">
        <f>IF($A381="", "", VLOOKUP($A381, '2015 data'!B:G, 4, FALSE))</f>
        <v/>
      </c>
      <c r="D381" s="42" t="str">
        <f>IF('2015 Consolidated'!$A381="", "", VLOOKUP('2015 Consolidated'!$A381, '2015 data'!B:G, 5, FALSE))</f>
        <v/>
      </c>
      <c r="E381" s="43" t="str">
        <f>IF($A381="", "", VLOOKUP($A381, '2015 data'!B:G, 6, FALSE))</f>
        <v/>
      </c>
      <c r="F381" s="43" t="str">
        <f>IF($A381="", "", IFERROR(VLOOKUP($A381, '2015 data'!C:G, 5, FALSE), 0))</f>
        <v/>
      </c>
      <c r="G381" s="44" t="str">
        <f>IFERROR(VLOOKUP($A381, '2015 data'!C:G, 4, FALSE), "")</f>
        <v/>
      </c>
      <c r="H381" s="43" t="str">
        <f t="shared" si="35"/>
        <v/>
      </c>
      <c r="I381" s="45" t="str">
        <f>IF($G381&lt;&gt;"","Received",IF($A381="","",Validation!$D$6-$D381))</f>
        <v/>
      </c>
      <c r="J381" s="49" t="str">
        <f t="shared" si="36"/>
        <v/>
      </c>
      <c r="K381" s="49" t="str">
        <f t="shared" si="37"/>
        <v/>
      </c>
      <c r="L381" s="49" t="str">
        <f t="shared" si="38"/>
        <v/>
      </c>
      <c r="M381" s="49" t="str">
        <f t="shared" si="39"/>
        <v/>
      </c>
      <c r="N381" s="49" t="str">
        <f t="shared" si="40"/>
        <v/>
      </c>
      <c r="O381" t="str">
        <f t="shared" si="41"/>
        <v/>
      </c>
    </row>
    <row r="382" spans="1:15" ht="14.4" thickTop="1" thickBot="1" x14ac:dyDescent="0.3">
      <c r="A382" s="41" t="str">
        <f>IF('2015 data'!$A382 = "Sales", '2015 data'!B382, "")</f>
        <v/>
      </c>
      <c r="B382" s="41" t="str">
        <f>IF($A382="", "", VLOOKUP($A382, '2015 data'!B:G, 3, FALSE))</f>
        <v/>
      </c>
      <c r="C382" s="41" t="str">
        <f>IF($A382="", "", VLOOKUP($A382, '2015 data'!B:G, 4, FALSE))</f>
        <v/>
      </c>
      <c r="D382" s="42" t="str">
        <f>IF('2015 Consolidated'!$A382="", "", VLOOKUP('2015 Consolidated'!$A382, '2015 data'!B:G, 5, FALSE))</f>
        <v/>
      </c>
      <c r="E382" s="43" t="str">
        <f>IF($A382="", "", VLOOKUP($A382, '2015 data'!B:G, 6, FALSE))</f>
        <v/>
      </c>
      <c r="F382" s="43" t="str">
        <f>IF($A382="", "", IFERROR(VLOOKUP($A382, '2015 data'!C:G, 5, FALSE), 0))</f>
        <v/>
      </c>
      <c r="G382" s="44" t="str">
        <f>IFERROR(VLOOKUP($A382, '2015 data'!C:G, 4, FALSE), "")</f>
        <v/>
      </c>
      <c r="H382" s="43" t="str">
        <f t="shared" si="35"/>
        <v/>
      </c>
      <c r="I382" s="45" t="str">
        <f>IF($G382&lt;&gt;"","Received",IF($A382="","",Validation!$D$6-$D382))</f>
        <v/>
      </c>
      <c r="J382" s="49" t="str">
        <f t="shared" si="36"/>
        <v/>
      </c>
      <c r="K382" s="49" t="str">
        <f t="shared" si="37"/>
        <v/>
      </c>
      <c r="L382" s="49" t="str">
        <f t="shared" si="38"/>
        <v/>
      </c>
      <c r="M382" s="49" t="str">
        <f t="shared" si="39"/>
        <v/>
      </c>
      <c r="N382" s="49" t="str">
        <f t="shared" si="40"/>
        <v/>
      </c>
      <c r="O382" t="str">
        <f t="shared" si="41"/>
        <v/>
      </c>
    </row>
    <row r="383" spans="1:15" ht="14.4" thickTop="1" thickBot="1" x14ac:dyDescent="0.3">
      <c r="A383" s="41" t="str">
        <f>IF('2015 data'!$A383 = "Sales", '2015 data'!B383, "")</f>
        <v/>
      </c>
      <c r="B383" s="41" t="str">
        <f>IF($A383="", "", VLOOKUP($A383, '2015 data'!B:G, 3, FALSE))</f>
        <v/>
      </c>
      <c r="C383" s="41" t="str">
        <f>IF($A383="", "", VLOOKUP($A383, '2015 data'!B:G, 4, FALSE))</f>
        <v/>
      </c>
      <c r="D383" s="42" t="str">
        <f>IF('2015 Consolidated'!$A383="", "", VLOOKUP('2015 Consolidated'!$A383, '2015 data'!B:G, 5, FALSE))</f>
        <v/>
      </c>
      <c r="E383" s="43" t="str">
        <f>IF($A383="", "", VLOOKUP($A383, '2015 data'!B:G, 6, FALSE))</f>
        <v/>
      </c>
      <c r="F383" s="43" t="str">
        <f>IF($A383="", "", IFERROR(VLOOKUP($A383, '2015 data'!C:G, 5, FALSE), 0))</f>
        <v/>
      </c>
      <c r="G383" s="44" t="str">
        <f>IFERROR(VLOOKUP($A383, '2015 data'!C:G, 4, FALSE), "")</f>
        <v/>
      </c>
      <c r="H383" s="43" t="str">
        <f t="shared" si="35"/>
        <v/>
      </c>
      <c r="I383" s="45" t="str">
        <f>IF($G383&lt;&gt;"","Received",IF($A383="","",Validation!$D$6-$D383))</f>
        <v/>
      </c>
      <c r="J383" s="49" t="str">
        <f t="shared" si="36"/>
        <v/>
      </c>
      <c r="K383" s="49" t="str">
        <f t="shared" si="37"/>
        <v/>
      </c>
      <c r="L383" s="49" t="str">
        <f t="shared" si="38"/>
        <v/>
      </c>
      <c r="M383" s="49" t="str">
        <f t="shared" si="39"/>
        <v/>
      </c>
      <c r="N383" s="49" t="str">
        <f t="shared" si="40"/>
        <v/>
      </c>
      <c r="O383" t="str">
        <f t="shared" si="41"/>
        <v/>
      </c>
    </row>
    <row r="384" spans="1:15" ht="14.4" thickTop="1" thickBot="1" x14ac:dyDescent="0.3">
      <c r="A384" s="41" t="str">
        <f>IF('2015 data'!$A384 = "Sales", '2015 data'!B384, "")</f>
        <v/>
      </c>
      <c r="B384" s="41" t="str">
        <f>IF($A384="", "", VLOOKUP($A384, '2015 data'!B:G, 3, FALSE))</f>
        <v/>
      </c>
      <c r="C384" s="41" t="str">
        <f>IF($A384="", "", VLOOKUP($A384, '2015 data'!B:G, 4, FALSE))</f>
        <v/>
      </c>
      <c r="D384" s="42" t="str">
        <f>IF('2015 Consolidated'!$A384="", "", VLOOKUP('2015 Consolidated'!$A384, '2015 data'!B:G, 5, FALSE))</f>
        <v/>
      </c>
      <c r="E384" s="43" t="str">
        <f>IF($A384="", "", VLOOKUP($A384, '2015 data'!B:G, 6, FALSE))</f>
        <v/>
      </c>
      <c r="F384" s="43" t="str">
        <f>IF($A384="", "", IFERROR(VLOOKUP($A384, '2015 data'!C:G, 5, FALSE), 0))</f>
        <v/>
      </c>
      <c r="G384" s="44" t="str">
        <f>IFERROR(VLOOKUP($A384, '2015 data'!C:G, 4, FALSE), "")</f>
        <v/>
      </c>
      <c r="H384" s="43" t="str">
        <f t="shared" si="35"/>
        <v/>
      </c>
      <c r="I384" s="45" t="str">
        <f>IF($G384&lt;&gt;"","Received",IF($A384="","",Validation!$D$6-$D384))</f>
        <v/>
      </c>
      <c r="J384" s="49" t="str">
        <f t="shared" si="36"/>
        <v/>
      </c>
      <c r="K384" s="49" t="str">
        <f t="shared" si="37"/>
        <v/>
      </c>
      <c r="L384" s="49" t="str">
        <f t="shared" si="38"/>
        <v/>
      </c>
      <c r="M384" s="49" t="str">
        <f t="shared" si="39"/>
        <v/>
      </c>
      <c r="N384" s="49" t="str">
        <f t="shared" si="40"/>
        <v/>
      </c>
      <c r="O384" t="str">
        <f t="shared" si="41"/>
        <v/>
      </c>
    </row>
    <row r="385" spans="1:15" ht="14.4" thickTop="1" thickBot="1" x14ac:dyDescent="0.3">
      <c r="A385" s="41" t="str">
        <f>IF('2015 data'!$A385 = "Sales", '2015 data'!B385, "")</f>
        <v/>
      </c>
      <c r="B385" s="41" t="str">
        <f>IF($A385="", "", VLOOKUP($A385, '2015 data'!B:G, 3, FALSE))</f>
        <v/>
      </c>
      <c r="C385" s="41" t="str">
        <f>IF($A385="", "", VLOOKUP($A385, '2015 data'!B:G, 4, FALSE))</f>
        <v/>
      </c>
      <c r="D385" s="42" t="str">
        <f>IF('2015 Consolidated'!$A385="", "", VLOOKUP('2015 Consolidated'!$A385, '2015 data'!B:G, 5, FALSE))</f>
        <v/>
      </c>
      <c r="E385" s="43" t="str">
        <f>IF($A385="", "", VLOOKUP($A385, '2015 data'!B:G, 6, FALSE))</f>
        <v/>
      </c>
      <c r="F385" s="43" t="str">
        <f>IF($A385="", "", IFERROR(VLOOKUP($A385, '2015 data'!C:G, 5, FALSE), 0))</f>
        <v/>
      </c>
      <c r="G385" s="44" t="str">
        <f>IFERROR(VLOOKUP($A385, '2015 data'!C:G, 4, FALSE), "")</f>
        <v/>
      </c>
      <c r="H385" s="43" t="str">
        <f t="shared" si="35"/>
        <v/>
      </c>
      <c r="I385" s="45" t="str">
        <f>IF($G385&lt;&gt;"","Received",IF($A385="","",Validation!$D$6-$D385))</f>
        <v/>
      </c>
      <c r="J385" s="49" t="str">
        <f t="shared" si="36"/>
        <v/>
      </c>
      <c r="K385" s="49" t="str">
        <f t="shared" si="37"/>
        <v/>
      </c>
      <c r="L385" s="49" t="str">
        <f t="shared" si="38"/>
        <v/>
      </c>
      <c r="M385" s="49" t="str">
        <f t="shared" si="39"/>
        <v/>
      </c>
      <c r="N385" s="49" t="str">
        <f t="shared" si="40"/>
        <v/>
      </c>
      <c r="O385" t="str">
        <f t="shared" si="41"/>
        <v/>
      </c>
    </row>
    <row r="386" spans="1:15" ht="14.4" thickTop="1" thickBot="1" x14ac:dyDescent="0.3">
      <c r="A386" s="41" t="str">
        <f>IF('2015 data'!$A386 = "Sales", '2015 data'!B386, "")</f>
        <v/>
      </c>
      <c r="B386" s="41" t="str">
        <f>IF($A386="", "", VLOOKUP($A386, '2015 data'!B:G, 3, FALSE))</f>
        <v/>
      </c>
      <c r="C386" s="41" t="str">
        <f>IF($A386="", "", VLOOKUP($A386, '2015 data'!B:G, 4, FALSE))</f>
        <v/>
      </c>
      <c r="D386" s="42" t="str">
        <f>IF('2015 Consolidated'!$A386="", "", VLOOKUP('2015 Consolidated'!$A386, '2015 data'!B:G, 5, FALSE))</f>
        <v/>
      </c>
      <c r="E386" s="43" t="str">
        <f>IF($A386="", "", VLOOKUP($A386, '2015 data'!B:G, 6, FALSE))</f>
        <v/>
      </c>
      <c r="F386" s="43" t="str">
        <f>IF($A386="", "", IFERROR(VLOOKUP($A386, '2015 data'!C:G, 5, FALSE), 0))</f>
        <v/>
      </c>
      <c r="G386" s="44" t="str">
        <f>IFERROR(VLOOKUP($A386, '2015 data'!C:G, 4, FALSE), "")</f>
        <v/>
      </c>
      <c r="H386" s="43" t="str">
        <f t="shared" si="35"/>
        <v/>
      </c>
      <c r="I386" s="45" t="str">
        <f>IF($G386&lt;&gt;"","Received",IF($A386="","",Validation!$D$6-$D386))</f>
        <v/>
      </c>
      <c r="J386" s="49" t="str">
        <f t="shared" si="36"/>
        <v/>
      </c>
      <c r="K386" s="49" t="str">
        <f t="shared" si="37"/>
        <v/>
      </c>
      <c r="L386" s="49" t="str">
        <f t="shared" si="38"/>
        <v/>
      </c>
      <c r="M386" s="49" t="str">
        <f t="shared" si="39"/>
        <v/>
      </c>
      <c r="N386" s="49" t="str">
        <f t="shared" si="40"/>
        <v/>
      </c>
      <c r="O386" t="str">
        <f t="shared" si="41"/>
        <v/>
      </c>
    </row>
    <row r="387" spans="1:15" ht="14.4" thickTop="1" thickBot="1" x14ac:dyDescent="0.3">
      <c r="A387" s="41" t="str">
        <f>IF('2015 data'!$A387 = "Sales", '2015 data'!B387, "")</f>
        <v/>
      </c>
      <c r="B387" s="41" t="str">
        <f>IF($A387="", "", VLOOKUP($A387, '2015 data'!B:G, 3, FALSE))</f>
        <v/>
      </c>
      <c r="C387" s="41" t="str">
        <f>IF($A387="", "", VLOOKUP($A387, '2015 data'!B:G, 4, FALSE))</f>
        <v/>
      </c>
      <c r="D387" s="42" t="str">
        <f>IF('2015 Consolidated'!$A387="", "", VLOOKUP('2015 Consolidated'!$A387, '2015 data'!B:G, 5, FALSE))</f>
        <v/>
      </c>
      <c r="E387" s="43" t="str">
        <f>IF($A387="", "", VLOOKUP($A387, '2015 data'!B:G, 6, FALSE))</f>
        <v/>
      </c>
      <c r="F387" s="43" t="str">
        <f>IF($A387="", "", IFERROR(VLOOKUP($A387, '2015 data'!C:G, 5, FALSE), 0))</f>
        <v/>
      </c>
      <c r="G387" s="44" t="str">
        <f>IFERROR(VLOOKUP($A387, '2015 data'!C:G, 4, FALSE), "")</f>
        <v/>
      </c>
      <c r="H387" s="43" t="str">
        <f t="shared" ref="H387:H450" si="42">IFERROR($E387+$F387, "")</f>
        <v/>
      </c>
      <c r="I387" s="45" t="str">
        <f>IF($G387&lt;&gt;"","Received",IF($A387="","",Validation!$D$6-$D387))</f>
        <v/>
      </c>
      <c r="J387" s="49" t="str">
        <f t="shared" ref="J387:J450" si="43">IF($I387="", "", IF($I387="Received", 0, 1))</f>
        <v/>
      </c>
      <c r="K387" s="49" t="str">
        <f t="shared" ref="K387:K450" si="44">IF($J387=1, IF(AND($I387&lt;=30, $I387&gt;=0), "0-30 days", IF(AND($I387&lt;=60, $I387&gt;=31), "31-60 days", IF(AND($I387&lt;=90, $I387&gt;=61), "61-90 days", IF($I387&gt;90, "&gt;90 days", "")))), "")</f>
        <v/>
      </c>
      <c r="L387" s="49" t="str">
        <f t="shared" ref="L387:L450" si="45">IFERROR(YEAR($D387), "")</f>
        <v/>
      </c>
      <c r="M387" s="49" t="str">
        <f t="shared" ref="M387:M450" si="46">IFERROR(YEAR($G387), "")</f>
        <v/>
      </c>
      <c r="N387" s="49" t="str">
        <f t="shared" ref="N387:N450" si="47">IFERROR(MONTH($G387), "")</f>
        <v/>
      </c>
      <c r="O387" t="str">
        <f t="shared" ref="O387:O450" si="48">IF($A387="","",COUNTIF($A:$A,$A387))</f>
        <v/>
      </c>
    </row>
    <row r="388" spans="1:15" ht="14.4" thickTop="1" thickBot="1" x14ac:dyDescent="0.3">
      <c r="A388" s="41" t="str">
        <f>IF('2015 data'!$A388 = "Sales", '2015 data'!B388, "")</f>
        <v/>
      </c>
      <c r="B388" s="41" t="str">
        <f>IF($A388="", "", VLOOKUP($A388, '2015 data'!B:G, 3, FALSE))</f>
        <v/>
      </c>
      <c r="C388" s="41" t="str">
        <f>IF($A388="", "", VLOOKUP($A388, '2015 data'!B:G, 4, FALSE))</f>
        <v/>
      </c>
      <c r="D388" s="42" t="str">
        <f>IF('2015 Consolidated'!$A388="", "", VLOOKUP('2015 Consolidated'!$A388, '2015 data'!B:G, 5, FALSE))</f>
        <v/>
      </c>
      <c r="E388" s="43" t="str">
        <f>IF($A388="", "", VLOOKUP($A388, '2015 data'!B:G, 6, FALSE))</f>
        <v/>
      </c>
      <c r="F388" s="43" t="str">
        <f>IF($A388="", "", IFERROR(VLOOKUP($A388, '2015 data'!C:G, 5, FALSE), 0))</f>
        <v/>
      </c>
      <c r="G388" s="44" t="str">
        <f>IFERROR(VLOOKUP($A388, '2015 data'!C:G, 4, FALSE), "")</f>
        <v/>
      </c>
      <c r="H388" s="43" t="str">
        <f t="shared" si="42"/>
        <v/>
      </c>
      <c r="I388" s="45" t="str">
        <f>IF($G388&lt;&gt;"","Received",IF($A388="","",Validation!$D$6-$D388))</f>
        <v/>
      </c>
      <c r="J388" s="49" t="str">
        <f t="shared" si="43"/>
        <v/>
      </c>
      <c r="K388" s="49" t="str">
        <f t="shared" si="44"/>
        <v/>
      </c>
      <c r="L388" s="49" t="str">
        <f t="shared" si="45"/>
        <v/>
      </c>
      <c r="M388" s="49" t="str">
        <f t="shared" si="46"/>
        <v/>
      </c>
      <c r="N388" s="49" t="str">
        <f t="shared" si="47"/>
        <v/>
      </c>
      <c r="O388" t="str">
        <f t="shared" si="48"/>
        <v/>
      </c>
    </row>
    <row r="389" spans="1:15" ht="14.4" thickTop="1" thickBot="1" x14ac:dyDescent="0.3">
      <c r="A389" s="41" t="str">
        <f>IF('2015 data'!$A389 = "Sales", '2015 data'!B389, "")</f>
        <v/>
      </c>
      <c r="B389" s="41" t="str">
        <f>IF($A389="", "", VLOOKUP($A389, '2015 data'!B:G, 3, FALSE))</f>
        <v/>
      </c>
      <c r="C389" s="41" t="str">
        <f>IF($A389="", "", VLOOKUP($A389, '2015 data'!B:G, 4, FALSE))</f>
        <v/>
      </c>
      <c r="D389" s="42" t="str">
        <f>IF('2015 Consolidated'!$A389="", "", VLOOKUP('2015 Consolidated'!$A389, '2015 data'!B:G, 5, FALSE))</f>
        <v/>
      </c>
      <c r="E389" s="43" t="str">
        <f>IF($A389="", "", VLOOKUP($A389, '2015 data'!B:G, 6, FALSE))</f>
        <v/>
      </c>
      <c r="F389" s="43" t="str">
        <f>IF($A389="", "", IFERROR(VLOOKUP($A389, '2015 data'!C:G, 5, FALSE), 0))</f>
        <v/>
      </c>
      <c r="G389" s="44" t="str">
        <f>IFERROR(VLOOKUP($A389, '2015 data'!C:G, 4, FALSE), "")</f>
        <v/>
      </c>
      <c r="H389" s="43" t="str">
        <f t="shared" si="42"/>
        <v/>
      </c>
      <c r="I389" s="45" t="str">
        <f>IF($G389&lt;&gt;"","Received",IF($A389="","",Validation!$D$6-$D389))</f>
        <v/>
      </c>
      <c r="J389" s="49" t="str">
        <f t="shared" si="43"/>
        <v/>
      </c>
      <c r="K389" s="49" t="str">
        <f t="shared" si="44"/>
        <v/>
      </c>
      <c r="L389" s="49" t="str">
        <f t="shared" si="45"/>
        <v/>
      </c>
      <c r="M389" s="49" t="str">
        <f t="shared" si="46"/>
        <v/>
      </c>
      <c r="N389" s="49" t="str">
        <f t="shared" si="47"/>
        <v/>
      </c>
      <c r="O389" t="str">
        <f t="shared" si="48"/>
        <v/>
      </c>
    </row>
    <row r="390" spans="1:15" ht="14.4" thickTop="1" thickBot="1" x14ac:dyDescent="0.3">
      <c r="A390" s="41" t="str">
        <f>IF('2015 data'!$A390 = "Sales", '2015 data'!B390, "")</f>
        <v/>
      </c>
      <c r="B390" s="41" t="str">
        <f>IF($A390="", "", VLOOKUP($A390, '2015 data'!B:G, 3, FALSE))</f>
        <v/>
      </c>
      <c r="C390" s="41" t="str">
        <f>IF($A390="", "", VLOOKUP($A390, '2015 data'!B:G, 4, FALSE))</f>
        <v/>
      </c>
      <c r="D390" s="42" t="str">
        <f>IF('2015 Consolidated'!$A390="", "", VLOOKUP('2015 Consolidated'!$A390, '2015 data'!B:G, 5, FALSE))</f>
        <v/>
      </c>
      <c r="E390" s="43" t="str">
        <f>IF($A390="", "", VLOOKUP($A390, '2015 data'!B:G, 6, FALSE))</f>
        <v/>
      </c>
      <c r="F390" s="43" t="str">
        <f>IF($A390="", "", IFERROR(VLOOKUP($A390, '2015 data'!C:G, 5, FALSE), 0))</f>
        <v/>
      </c>
      <c r="G390" s="44" t="str">
        <f>IFERROR(VLOOKUP($A390, '2015 data'!C:G, 4, FALSE), "")</f>
        <v/>
      </c>
      <c r="H390" s="43" t="str">
        <f t="shared" si="42"/>
        <v/>
      </c>
      <c r="I390" s="45" t="str">
        <f>IF($G390&lt;&gt;"","Received",IF($A390="","",Validation!$D$6-$D390))</f>
        <v/>
      </c>
      <c r="J390" s="49" t="str">
        <f t="shared" si="43"/>
        <v/>
      </c>
      <c r="K390" s="49" t="str">
        <f t="shared" si="44"/>
        <v/>
      </c>
      <c r="L390" s="49" t="str">
        <f t="shared" si="45"/>
        <v/>
      </c>
      <c r="M390" s="49" t="str">
        <f t="shared" si="46"/>
        <v/>
      </c>
      <c r="N390" s="49" t="str">
        <f t="shared" si="47"/>
        <v/>
      </c>
      <c r="O390" t="str">
        <f t="shared" si="48"/>
        <v/>
      </c>
    </row>
    <row r="391" spans="1:15" ht="14.4" thickTop="1" thickBot="1" x14ac:dyDescent="0.3">
      <c r="A391" s="41" t="str">
        <f>IF('2015 data'!$A391 = "Sales", '2015 data'!B391, "")</f>
        <v/>
      </c>
      <c r="B391" s="41" t="str">
        <f>IF($A391="", "", VLOOKUP($A391, '2015 data'!B:G, 3, FALSE))</f>
        <v/>
      </c>
      <c r="C391" s="41" t="str">
        <f>IF($A391="", "", VLOOKUP($A391, '2015 data'!B:G, 4, FALSE))</f>
        <v/>
      </c>
      <c r="D391" s="42" t="str">
        <f>IF('2015 Consolidated'!$A391="", "", VLOOKUP('2015 Consolidated'!$A391, '2015 data'!B:G, 5, FALSE))</f>
        <v/>
      </c>
      <c r="E391" s="43" t="str">
        <f>IF($A391="", "", VLOOKUP($A391, '2015 data'!B:G, 6, FALSE))</f>
        <v/>
      </c>
      <c r="F391" s="43" t="str">
        <f>IF($A391="", "", IFERROR(VLOOKUP($A391, '2015 data'!C:G, 5, FALSE), 0))</f>
        <v/>
      </c>
      <c r="G391" s="44" t="str">
        <f>IFERROR(VLOOKUP($A391, '2015 data'!C:G, 4, FALSE), "")</f>
        <v/>
      </c>
      <c r="H391" s="43" t="str">
        <f t="shared" si="42"/>
        <v/>
      </c>
      <c r="I391" s="45" t="str">
        <f>IF($G391&lt;&gt;"","Received",IF($A391="","",Validation!$D$6-$D391))</f>
        <v/>
      </c>
      <c r="J391" s="49" t="str">
        <f t="shared" si="43"/>
        <v/>
      </c>
      <c r="K391" s="49" t="str">
        <f t="shared" si="44"/>
        <v/>
      </c>
      <c r="L391" s="49" t="str">
        <f t="shared" si="45"/>
        <v/>
      </c>
      <c r="M391" s="49" t="str">
        <f t="shared" si="46"/>
        <v/>
      </c>
      <c r="N391" s="49" t="str">
        <f t="shared" si="47"/>
        <v/>
      </c>
      <c r="O391" t="str">
        <f t="shared" si="48"/>
        <v/>
      </c>
    </row>
    <row r="392" spans="1:15" ht="14.4" thickTop="1" thickBot="1" x14ac:dyDescent="0.3">
      <c r="A392" s="41" t="str">
        <f>IF('2015 data'!$A392 = "Sales", '2015 data'!B392, "")</f>
        <v/>
      </c>
      <c r="B392" s="41" t="str">
        <f>IF($A392="", "", VLOOKUP($A392, '2015 data'!B:G, 3, FALSE))</f>
        <v/>
      </c>
      <c r="C392" s="41" t="str">
        <f>IF($A392="", "", VLOOKUP($A392, '2015 data'!B:G, 4, FALSE))</f>
        <v/>
      </c>
      <c r="D392" s="42" t="str">
        <f>IF('2015 Consolidated'!$A392="", "", VLOOKUP('2015 Consolidated'!$A392, '2015 data'!B:G, 5, FALSE))</f>
        <v/>
      </c>
      <c r="E392" s="43" t="str">
        <f>IF($A392="", "", VLOOKUP($A392, '2015 data'!B:G, 6, FALSE))</f>
        <v/>
      </c>
      <c r="F392" s="43" t="str">
        <f>IF($A392="", "", IFERROR(VLOOKUP($A392, '2015 data'!C:G, 5, FALSE), 0))</f>
        <v/>
      </c>
      <c r="G392" s="44" t="str">
        <f>IFERROR(VLOOKUP($A392, '2015 data'!C:G, 4, FALSE), "")</f>
        <v/>
      </c>
      <c r="H392" s="43" t="str">
        <f t="shared" si="42"/>
        <v/>
      </c>
      <c r="I392" s="45" t="str">
        <f>IF($G392&lt;&gt;"","Received",IF($A392="","",Validation!$D$6-$D392))</f>
        <v/>
      </c>
      <c r="J392" s="49" t="str">
        <f t="shared" si="43"/>
        <v/>
      </c>
      <c r="K392" s="49" t="str">
        <f t="shared" si="44"/>
        <v/>
      </c>
      <c r="L392" s="49" t="str">
        <f t="shared" si="45"/>
        <v/>
      </c>
      <c r="M392" s="49" t="str">
        <f t="shared" si="46"/>
        <v/>
      </c>
      <c r="N392" s="49" t="str">
        <f t="shared" si="47"/>
        <v/>
      </c>
      <c r="O392" t="str">
        <f t="shared" si="48"/>
        <v/>
      </c>
    </row>
    <row r="393" spans="1:15" ht="14.4" thickTop="1" thickBot="1" x14ac:dyDescent="0.3">
      <c r="A393" s="41" t="str">
        <f>IF('2015 data'!$A393 = "Sales", '2015 data'!B393, "")</f>
        <v/>
      </c>
      <c r="B393" s="41" t="str">
        <f>IF($A393="", "", VLOOKUP($A393, '2015 data'!B:G, 3, FALSE))</f>
        <v/>
      </c>
      <c r="C393" s="41" t="str">
        <f>IF($A393="", "", VLOOKUP($A393, '2015 data'!B:G, 4, FALSE))</f>
        <v/>
      </c>
      <c r="D393" s="42" t="str">
        <f>IF('2015 Consolidated'!$A393="", "", VLOOKUP('2015 Consolidated'!$A393, '2015 data'!B:G, 5, FALSE))</f>
        <v/>
      </c>
      <c r="E393" s="43" t="str">
        <f>IF($A393="", "", VLOOKUP($A393, '2015 data'!B:G, 6, FALSE))</f>
        <v/>
      </c>
      <c r="F393" s="43" t="str">
        <f>IF($A393="", "", IFERROR(VLOOKUP($A393, '2015 data'!C:G, 5, FALSE), 0))</f>
        <v/>
      </c>
      <c r="G393" s="44" t="str">
        <f>IFERROR(VLOOKUP($A393, '2015 data'!C:G, 4, FALSE), "")</f>
        <v/>
      </c>
      <c r="H393" s="43" t="str">
        <f t="shared" si="42"/>
        <v/>
      </c>
      <c r="I393" s="45" t="str">
        <f>IF($G393&lt;&gt;"","Received",IF($A393="","",Validation!$D$6-$D393))</f>
        <v/>
      </c>
      <c r="J393" s="49" t="str">
        <f t="shared" si="43"/>
        <v/>
      </c>
      <c r="K393" s="49" t="str">
        <f t="shared" si="44"/>
        <v/>
      </c>
      <c r="L393" s="49" t="str">
        <f t="shared" si="45"/>
        <v/>
      </c>
      <c r="M393" s="49" t="str">
        <f t="shared" si="46"/>
        <v/>
      </c>
      <c r="N393" s="49" t="str">
        <f t="shared" si="47"/>
        <v/>
      </c>
      <c r="O393" t="str">
        <f t="shared" si="48"/>
        <v/>
      </c>
    </row>
    <row r="394" spans="1:15" ht="14.4" thickTop="1" thickBot="1" x14ac:dyDescent="0.3">
      <c r="A394" s="41" t="str">
        <f>IF('2015 data'!$A394 = "Sales", '2015 data'!B394, "")</f>
        <v/>
      </c>
      <c r="B394" s="41" t="str">
        <f>IF($A394="", "", VLOOKUP($A394, '2015 data'!B:G, 3, FALSE))</f>
        <v/>
      </c>
      <c r="C394" s="41" t="str">
        <f>IF($A394="", "", VLOOKUP($A394, '2015 data'!B:G, 4, FALSE))</f>
        <v/>
      </c>
      <c r="D394" s="42" t="str">
        <f>IF('2015 Consolidated'!$A394="", "", VLOOKUP('2015 Consolidated'!$A394, '2015 data'!B:G, 5, FALSE))</f>
        <v/>
      </c>
      <c r="E394" s="43" t="str">
        <f>IF($A394="", "", VLOOKUP($A394, '2015 data'!B:G, 6, FALSE))</f>
        <v/>
      </c>
      <c r="F394" s="43" t="str">
        <f>IF($A394="", "", IFERROR(VLOOKUP($A394, '2015 data'!C:G, 5, FALSE), 0))</f>
        <v/>
      </c>
      <c r="G394" s="44" t="str">
        <f>IFERROR(VLOOKUP($A394, '2015 data'!C:G, 4, FALSE), "")</f>
        <v/>
      </c>
      <c r="H394" s="43" t="str">
        <f t="shared" si="42"/>
        <v/>
      </c>
      <c r="I394" s="45" t="str">
        <f>IF($G394&lt;&gt;"","Received",IF($A394="","",Validation!$D$6-$D394))</f>
        <v/>
      </c>
      <c r="J394" s="49" t="str">
        <f t="shared" si="43"/>
        <v/>
      </c>
      <c r="K394" s="49" t="str">
        <f t="shared" si="44"/>
        <v/>
      </c>
      <c r="L394" s="49" t="str">
        <f t="shared" si="45"/>
        <v/>
      </c>
      <c r="M394" s="49" t="str">
        <f t="shared" si="46"/>
        <v/>
      </c>
      <c r="N394" s="49" t="str">
        <f t="shared" si="47"/>
        <v/>
      </c>
      <c r="O394" t="str">
        <f t="shared" si="48"/>
        <v/>
      </c>
    </row>
    <row r="395" spans="1:15" ht="14.4" thickTop="1" thickBot="1" x14ac:dyDescent="0.3">
      <c r="A395" s="41" t="str">
        <f>IF('2015 data'!$A395 = "Sales", '2015 data'!B395, "")</f>
        <v/>
      </c>
      <c r="B395" s="41" t="str">
        <f>IF($A395="", "", VLOOKUP($A395, '2015 data'!B:G, 3, FALSE))</f>
        <v/>
      </c>
      <c r="C395" s="41" t="str">
        <f>IF($A395="", "", VLOOKUP($A395, '2015 data'!B:G, 4, FALSE))</f>
        <v/>
      </c>
      <c r="D395" s="42" t="str">
        <f>IF('2015 Consolidated'!$A395="", "", VLOOKUP('2015 Consolidated'!$A395, '2015 data'!B:G, 5, FALSE))</f>
        <v/>
      </c>
      <c r="E395" s="43" t="str">
        <f>IF($A395="", "", VLOOKUP($A395, '2015 data'!B:G, 6, FALSE))</f>
        <v/>
      </c>
      <c r="F395" s="43" t="str">
        <f>IF($A395="", "", IFERROR(VLOOKUP($A395, '2015 data'!C:G, 5, FALSE), 0))</f>
        <v/>
      </c>
      <c r="G395" s="44" t="str">
        <f>IFERROR(VLOOKUP($A395, '2015 data'!C:G, 4, FALSE), "")</f>
        <v/>
      </c>
      <c r="H395" s="43" t="str">
        <f t="shared" si="42"/>
        <v/>
      </c>
      <c r="I395" s="45" t="str">
        <f>IF($G395&lt;&gt;"","Received",IF($A395="","",Validation!$D$6-$D395))</f>
        <v/>
      </c>
      <c r="J395" s="49" t="str">
        <f t="shared" si="43"/>
        <v/>
      </c>
      <c r="K395" s="49" t="str">
        <f t="shared" si="44"/>
        <v/>
      </c>
      <c r="L395" s="49" t="str">
        <f t="shared" si="45"/>
        <v/>
      </c>
      <c r="M395" s="49" t="str">
        <f t="shared" si="46"/>
        <v/>
      </c>
      <c r="N395" s="49" t="str">
        <f t="shared" si="47"/>
        <v/>
      </c>
      <c r="O395" t="str">
        <f t="shared" si="48"/>
        <v/>
      </c>
    </row>
    <row r="396" spans="1:15" ht="14.4" thickTop="1" thickBot="1" x14ac:dyDescent="0.3">
      <c r="A396" s="41" t="str">
        <f>IF('2015 data'!$A396 = "Sales", '2015 data'!B396, "")</f>
        <v/>
      </c>
      <c r="B396" s="41" t="str">
        <f>IF($A396="", "", VLOOKUP($A396, '2015 data'!B:G, 3, FALSE))</f>
        <v/>
      </c>
      <c r="C396" s="41" t="str">
        <f>IF($A396="", "", VLOOKUP($A396, '2015 data'!B:G, 4, FALSE))</f>
        <v/>
      </c>
      <c r="D396" s="42" t="str">
        <f>IF('2015 Consolidated'!$A396="", "", VLOOKUP('2015 Consolidated'!$A396, '2015 data'!B:G, 5, FALSE))</f>
        <v/>
      </c>
      <c r="E396" s="43" t="str">
        <f>IF($A396="", "", VLOOKUP($A396, '2015 data'!B:G, 6, FALSE))</f>
        <v/>
      </c>
      <c r="F396" s="43" t="str">
        <f>IF($A396="", "", IFERROR(VLOOKUP($A396, '2015 data'!C:G, 5, FALSE), 0))</f>
        <v/>
      </c>
      <c r="G396" s="44" t="str">
        <f>IFERROR(VLOOKUP($A396, '2015 data'!C:G, 4, FALSE), "")</f>
        <v/>
      </c>
      <c r="H396" s="43" t="str">
        <f t="shared" si="42"/>
        <v/>
      </c>
      <c r="I396" s="45" t="str">
        <f>IF($G396&lt;&gt;"","Received",IF($A396="","",Validation!$D$6-$D396))</f>
        <v/>
      </c>
      <c r="J396" s="49" t="str">
        <f t="shared" si="43"/>
        <v/>
      </c>
      <c r="K396" s="49" t="str">
        <f t="shared" si="44"/>
        <v/>
      </c>
      <c r="L396" s="49" t="str">
        <f t="shared" si="45"/>
        <v/>
      </c>
      <c r="M396" s="49" t="str">
        <f t="shared" si="46"/>
        <v/>
      </c>
      <c r="N396" s="49" t="str">
        <f t="shared" si="47"/>
        <v/>
      </c>
      <c r="O396" t="str">
        <f t="shared" si="48"/>
        <v/>
      </c>
    </row>
    <row r="397" spans="1:15" ht="14.4" thickTop="1" thickBot="1" x14ac:dyDescent="0.3">
      <c r="A397" s="41" t="str">
        <f>IF('2015 data'!$A397 = "Sales", '2015 data'!B397, "")</f>
        <v/>
      </c>
      <c r="B397" s="41" t="str">
        <f>IF($A397="", "", VLOOKUP($A397, '2015 data'!B:G, 3, FALSE))</f>
        <v/>
      </c>
      <c r="C397" s="41" t="str">
        <f>IF($A397="", "", VLOOKUP($A397, '2015 data'!B:G, 4, FALSE))</f>
        <v/>
      </c>
      <c r="D397" s="42" t="str">
        <f>IF('2015 Consolidated'!$A397="", "", VLOOKUP('2015 Consolidated'!$A397, '2015 data'!B:G, 5, FALSE))</f>
        <v/>
      </c>
      <c r="E397" s="43" t="str">
        <f>IF($A397="", "", VLOOKUP($A397, '2015 data'!B:G, 6, FALSE))</f>
        <v/>
      </c>
      <c r="F397" s="43" t="str">
        <f>IF($A397="", "", IFERROR(VLOOKUP($A397, '2015 data'!C:G, 5, FALSE), 0))</f>
        <v/>
      </c>
      <c r="G397" s="44" t="str">
        <f>IFERROR(VLOOKUP($A397, '2015 data'!C:G, 4, FALSE), "")</f>
        <v/>
      </c>
      <c r="H397" s="43" t="str">
        <f t="shared" si="42"/>
        <v/>
      </c>
      <c r="I397" s="45" t="str">
        <f>IF($G397&lt;&gt;"","Received",IF($A397="","",Validation!$D$6-$D397))</f>
        <v/>
      </c>
      <c r="J397" s="49" t="str">
        <f t="shared" si="43"/>
        <v/>
      </c>
      <c r="K397" s="49" t="str">
        <f t="shared" si="44"/>
        <v/>
      </c>
      <c r="L397" s="49" t="str">
        <f t="shared" si="45"/>
        <v/>
      </c>
      <c r="M397" s="49" t="str">
        <f t="shared" si="46"/>
        <v/>
      </c>
      <c r="N397" s="49" t="str">
        <f t="shared" si="47"/>
        <v/>
      </c>
      <c r="O397" t="str">
        <f t="shared" si="48"/>
        <v/>
      </c>
    </row>
    <row r="398" spans="1:15" ht="14.4" thickTop="1" thickBot="1" x14ac:dyDescent="0.3">
      <c r="A398" s="41" t="str">
        <f>IF('2015 data'!$A398 = "Sales", '2015 data'!B398, "")</f>
        <v/>
      </c>
      <c r="B398" s="41" t="str">
        <f>IF($A398="", "", VLOOKUP($A398, '2015 data'!B:G, 3, FALSE))</f>
        <v/>
      </c>
      <c r="C398" s="41" t="str">
        <f>IF($A398="", "", VLOOKUP($A398, '2015 data'!B:G, 4, FALSE))</f>
        <v/>
      </c>
      <c r="D398" s="42" t="str">
        <f>IF('2015 Consolidated'!$A398="", "", VLOOKUP('2015 Consolidated'!$A398, '2015 data'!B:G, 5, FALSE))</f>
        <v/>
      </c>
      <c r="E398" s="43" t="str">
        <f>IF($A398="", "", VLOOKUP($A398, '2015 data'!B:G, 6, FALSE))</f>
        <v/>
      </c>
      <c r="F398" s="43" t="str">
        <f>IF($A398="", "", IFERROR(VLOOKUP($A398, '2015 data'!C:G, 5, FALSE), 0))</f>
        <v/>
      </c>
      <c r="G398" s="44" t="str">
        <f>IFERROR(VLOOKUP($A398, '2015 data'!C:G, 4, FALSE), "")</f>
        <v/>
      </c>
      <c r="H398" s="43" t="str">
        <f t="shared" si="42"/>
        <v/>
      </c>
      <c r="I398" s="45" t="str">
        <f>IF($G398&lt;&gt;"","Received",IF($A398="","",Validation!$D$6-$D398))</f>
        <v/>
      </c>
      <c r="J398" s="49" t="str">
        <f t="shared" si="43"/>
        <v/>
      </c>
      <c r="K398" s="49" t="str">
        <f t="shared" si="44"/>
        <v/>
      </c>
      <c r="L398" s="49" t="str">
        <f t="shared" si="45"/>
        <v/>
      </c>
      <c r="M398" s="49" t="str">
        <f t="shared" si="46"/>
        <v/>
      </c>
      <c r="N398" s="49" t="str">
        <f t="shared" si="47"/>
        <v/>
      </c>
      <c r="O398" t="str">
        <f t="shared" si="48"/>
        <v/>
      </c>
    </row>
    <row r="399" spans="1:15" ht="14.4" thickTop="1" thickBot="1" x14ac:dyDescent="0.3">
      <c r="A399" s="41" t="str">
        <f>IF('2015 data'!$A399 = "Sales", '2015 data'!B399, "")</f>
        <v/>
      </c>
      <c r="B399" s="41" t="str">
        <f>IF($A399="", "", VLOOKUP($A399, '2015 data'!B:G, 3, FALSE))</f>
        <v/>
      </c>
      <c r="C399" s="41" t="str">
        <f>IF($A399="", "", VLOOKUP($A399, '2015 data'!B:G, 4, FALSE))</f>
        <v/>
      </c>
      <c r="D399" s="42" t="str">
        <f>IF('2015 Consolidated'!$A399="", "", VLOOKUP('2015 Consolidated'!$A399, '2015 data'!B:G, 5, FALSE))</f>
        <v/>
      </c>
      <c r="E399" s="43" t="str">
        <f>IF($A399="", "", VLOOKUP($A399, '2015 data'!B:G, 6, FALSE))</f>
        <v/>
      </c>
      <c r="F399" s="43" t="str">
        <f>IF($A399="", "", IFERROR(VLOOKUP($A399, '2015 data'!C:G, 5, FALSE), 0))</f>
        <v/>
      </c>
      <c r="G399" s="44" t="str">
        <f>IFERROR(VLOOKUP($A399, '2015 data'!C:G, 4, FALSE), "")</f>
        <v/>
      </c>
      <c r="H399" s="43" t="str">
        <f t="shared" si="42"/>
        <v/>
      </c>
      <c r="I399" s="45" t="str">
        <f>IF($G399&lt;&gt;"","Received",IF($A399="","",Validation!$D$6-$D399))</f>
        <v/>
      </c>
      <c r="J399" s="49" t="str">
        <f t="shared" si="43"/>
        <v/>
      </c>
      <c r="K399" s="49" t="str">
        <f t="shared" si="44"/>
        <v/>
      </c>
      <c r="L399" s="49" t="str">
        <f t="shared" si="45"/>
        <v/>
      </c>
      <c r="M399" s="49" t="str">
        <f t="shared" si="46"/>
        <v/>
      </c>
      <c r="N399" s="49" t="str">
        <f t="shared" si="47"/>
        <v/>
      </c>
      <c r="O399" t="str">
        <f t="shared" si="48"/>
        <v/>
      </c>
    </row>
    <row r="400" spans="1:15" ht="14.4" thickTop="1" thickBot="1" x14ac:dyDescent="0.3">
      <c r="A400" s="41" t="str">
        <f>IF('2015 data'!$A400 = "Sales", '2015 data'!B400, "")</f>
        <v/>
      </c>
      <c r="B400" s="41" t="str">
        <f>IF($A400="", "", VLOOKUP($A400, '2015 data'!B:G, 3, FALSE))</f>
        <v/>
      </c>
      <c r="C400" s="41" t="str">
        <f>IF($A400="", "", VLOOKUP($A400, '2015 data'!B:G, 4, FALSE))</f>
        <v/>
      </c>
      <c r="D400" s="42" t="str">
        <f>IF('2015 Consolidated'!$A400="", "", VLOOKUP('2015 Consolidated'!$A400, '2015 data'!B:G, 5, FALSE))</f>
        <v/>
      </c>
      <c r="E400" s="43" t="str">
        <f>IF($A400="", "", VLOOKUP($A400, '2015 data'!B:G, 6, FALSE))</f>
        <v/>
      </c>
      <c r="F400" s="43" t="str">
        <f>IF($A400="", "", IFERROR(VLOOKUP($A400, '2015 data'!C:G, 5, FALSE), 0))</f>
        <v/>
      </c>
      <c r="G400" s="44" t="str">
        <f>IFERROR(VLOOKUP($A400, '2015 data'!C:G, 4, FALSE), "")</f>
        <v/>
      </c>
      <c r="H400" s="43" t="str">
        <f t="shared" si="42"/>
        <v/>
      </c>
      <c r="I400" s="45" t="str">
        <f>IF($G400&lt;&gt;"","Received",IF($A400="","",Validation!$D$6-$D400))</f>
        <v/>
      </c>
      <c r="J400" s="49" t="str">
        <f t="shared" si="43"/>
        <v/>
      </c>
      <c r="K400" s="49" t="str">
        <f t="shared" si="44"/>
        <v/>
      </c>
      <c r="L400" s="49" t="str">
        <f t="shared" si="45"/>
        <v/>
      </c>
      <c r="M400" s="49" t="str">
        <f t="shared" si="46"/>
        <v/>
      </c>
      <c r="N400" s="49" t="str">
        <f t="shared" si="47"/>
        <v/>
      </c>
      <c r="O400" t="str">
        <f t="shared" si="48"/>
        <v/>
      </c>
    </row>
    <row r="401" spans="1:15" ht="14.4" thickTop="1" thickBot="1" x14ac:dyDescent="0.3">
      <c r="A401" s="41" t="str">
        <f>IF('2015 data'!$A401 = "Sales", '2015 data'!B401, "")</f>
        <v/>
      </c>
      <c r="B401" s="41" t="str">
        <f>IF($A401="", "", VLOOKUP($A401, '2015 data'!B:G, 3, FALSE))</f>
        <v/>
      </c>
      <c r="C401" s="41" t="str">
        <f>IF($A401="", "", VLOOKUP($A401, '2015 data'!B:G, 4, FALSE))</f>
        <v/>
      </c>
      <c r="D401" s="42" t="str">
        <f>IF('2015 Consolidated'!$A401="", "", VLOOKUP('2015 Consolidated'!$A401, '2015 data'!B:G, 5, FALSE))</f>
        <v/>
      </c>
      <c r="E401" s="43" t="str">
        <f>IF($A401="", "", VLOOKUP($A401, '2015 data'!B:G, 6, FALSE))</f>
        <v/>
      </c>
      <c r="F401" s="43" t="str">
        <f>IF($A401="", "", IFERROR(VLOOKUP($A401, '2015 data'!C:G, 5, FALSE), 0))</f>
        <v/>
      </c>
      <c r="G401" s="44" t="str">
        <f>IFERROR(VLOOKUP($A401, '2015 data'!C:G, 4, FALSE), "")</f>
        <v/>
      </c>
      <c r="H401" s="43" t="str">
        <f t="shared" si="42"/>
        <v/>
      </c>
      <c r="I401" s="45" t="str">
        <f>IF($G401&lt;&gt;"","Received",IF($A401="","",Validation!$D$6-$D401))</f>
        <v/>
      </c>
      <c r="J401" s="49" t="str">
        <f t="shared" si="43"/>
        <v/>
      </c>
      <c r="K401" s="49" t="str">
        <f t="shared" si="44"/>
        <v/>
      </c>
      <c r="L401" s="49" t="str">
        <f t="shared" si="45"/>
        <v/>
      </c>
      <c r="M401" s="49" t="str">
        <f t="shared" si="46"/>
        <v/>
      </c>
      <c r="N401" s="49" t="str">
        <f t="shared" si="47"/>
        <v/>
      </c>
      <c r="O401" t="str">
        <f t="shared" si="48"/>
        <v/>
      </c>
    </row>
    <row r="402" spans="1:15" ht="14.4" thickTop="1" thickBot="1" x14ac:dyDescent="0.3">
      <c r="A402" s="41" t="str">
        <f>IF('2015 data'!$A402 = "Sales", '2015 data'!B402, "")</f>
        <v/>
      </c>
      <c r="B402" s="41" t="str">
        <f>IF($A402="", "", VLOOKUP($A402, '2015 data'!B:G, 3, FALSE))</f>
        <v/>
      </c>
      <c r="C402" s="41" t="str">
        <f>IF($A402="", "", VLOOKUP($A402, '2015 data'!B:G, 4, FALSE))</f>
        <v/>
      </c>
      <c r="D402" s="42" t="str">
        <f>IF('2015 Consolidated'!$A402="", "", VLOOKUP('2015 Consolidated'!$A402, '2015 data'!B:G, 5, FALSE))</f>
        <v/>
      </c>
      <c r="E402" s="43" t="str">
        <f>IF($A402="", "", VLOOKUP($A402, '2015 data'!B:G, 6, FALSE))</f>
        <v/>
      </c>
      <c r="F402" s="43" t="str">
        <f>IF($A402="", "", IFERROR(VLOOKUP($A402, '2015 data'!C:G, 5, FALSE), 0))</f>
        <v/>
      </c>
      <c r="G402" s="44" t="str">
        <f>IFERROR(VLOOKUP($A402, '2015 data'!C:G, 4, FALSE), "")</f>
        <v/>
      </c>
      <c r="H402" s="43" t="str">
        <f t="shared" si="42"/>
        <v/>
      </c>
      <c r="I402" s="45" t="str">
        <f>IF($G402&lt;&gt;"","Received",IF($A402="","",Validation!$D$6-$D402))</f>
        <v/>
      </c>
      <c r="J402" s="49" t="str">
        <f t="shared" si="43"/>
        <v/>
      </c>
      <c r="K402" s="49" t="str">
        <f t="shared" si="44"/>
        <v/>
      </c>
      <c r="L402" s="49" t="str">
        <f t="shared" si="45"/>
        <v/>
      </c>
      <c r="M402" s="49" t="str">
        <f t="shared" si="46"/>
        <v/>
      </c>
      <c r="N402" s="49" t="str">
        <f t="shared" si="47"/>
        <v/>
      </c>
      <c r="O402" t="str">
        <f t="shared" si="48"/>
        <v/>
      </c>
    </row>
    <row r="403" spans="1:15" ht="14.4" thickTop="1" thickBot="1" x14ac:dyDescent="0.3">
      <c r="A403" s="41" t="str">
        <f>IF('2015 data'!$A403 = "Sales", '2015 data'!B403, "")</f>
        <v/>
      </c>
      <c r="B403" s="41" t="str">
        <f>IF($A403="", "", VLOOKUP($A403, '2015 data'!B:G, 3, FALSE))</f>
        <v/>
      </c>
      <c r="C403" s="41" t="str">
        <f>IF($A403="", "", VLOOKUP($A403, '2015 data'!B:G, 4, FALSE))</f>
        <v/>
      </c>
      <c r="D403" s="42" t="str">
        <f>IF('2015 Consolidated'!$A403="", "", VLOOKUP('2015 Consolidated'!$A403, '2015 data'!B:G, 5, FALSE))</f>
        <v/>
      </c>
      <c r="E403" s="43" t="str">
        <f>IF($A403="", "", VLOOKUP($A403, '2015 data'!B:G, 6, FALSE))</f>
        <v/>
      </c>
      <c r="F403" s="43" t="str">
        <f>IF($A403="", "", IFERROR(VLOOKUP($A403, '2015 data'!C:G, 5, FALSE), 0))</f>
        <v/>
      </c>
      <c r="G403" s="44" t="str">
        <f>IFERROR(VLOOKUP($A403, '2015 data'!C:G, 4, FALSE), "")</f>
        <v/>
      </c>
      <c r="H403" s="43" t="str">
        <f t="shared" si="42"/>
        <v/>
      </c>
      <c r="I403" s="45" t="str">
        <f>IF($G403&lt;&gt;"","Received",IF($A403="","",Validation!$D$6-$D403))</f>
        <v/>
      </c>
      <c r="J403" s="49" t="str">
        <f t="shared" si="43"/>
        <v/>
      </c>
      <c r="K403" s="49" t="str">
        <f t="shared" si="44"/>
        <v/>
      </c>
      <c r="L403" s="49" t="str">
        <f t="shared" si="45"/>
        <v/>
      </c>
      <c r="M403" s="49" t="str">
        <f t="shared" si="46"/>
        <v/>
      </c>
      <c r="N403" s="49" t="str">
        <f t="shared" si="47"/>
        <v/>
      </c>
      <c r="O403" t="str">
        <f t="shared" si="48"/>
        <v/>
      </c>
    </row>
    <row r="404" spans="1:15" ht="14.4" thickTop="1" thickBot="1" x14ac:dyDescent="0.3">
      <c r="A404" s="41" t="str">
        <f>IF('2015 data'!$A404 = "Sales", '2015 data'!B404, "")</f>
        <v/>
      </c>
      <c r="B404" s="41" t="str">
        <f>IF($A404="", "", VLOOKUP($A404, '2015 data'!B:G, 3, FALSE))</f>
        <v/>
      </c>
      <c r="C404" s="41" t="str">
        <f>IF($A404="", "", VLOOKUP($A404, '2015 data'!B:G, 4, FALSE))</f>
        <v/>
      </c>
      <c r="D404" s="42" t="str">
        <f>IF('2015 Consolidated'!$A404="", "", VLOOKUP('2015 Consolidated'!$A404, '2015 data'!B:G, 5, FALSE))</f>
        <v/>
      </c>
      <c r="E404" s="43" t="str">
        <f>IF($A404="", "", VLOOKUP($A404, '2015 data'!B:G, 6, FALSE))</f>
        <v/>
      </c>
      <c r="F404" s="43" t="str">
        <f>IF($A404="", "", IFERROR(VLOOKUP($A404, '2015 data'!C:G, 5, FALSE), 0))</f>
        <v/>
      </c>
      <c r="G404" s="44" t="str">
        <f>IFERROR(VLOOKUP($A404, '2015 data'!C:G, 4, FALSE), "")</f>
        <v/>
      </c>
      <c r="H404" s="43" t="str">
        <f t="shared" si="42"/>
        <v/>
      </c>
      <c r="I404" s="45" t="str">
        <f>IF($G404&lt;&gt;"","Received",IF($A404="","",Validation!$D$6-$D404))</f>
        <v/>
      </c>
      <c r="J404" s="49" t="str">
        <f t="shared" si="43"/>
        <v/>
      </c>
      <c r="K404" s="49" t="str">
        <f t="shared" si="44"/>
        <v/>
      </c>
      <c r="L404" s="49" t="str">
        <f t="shared" si="45"/>
        <v/>
      </c>
      <c r="M404" s="49" t="str">
        <f t="shared" si="46"/>
        <v/>
      </c>
      <c r="N404" s="49" t="str">
        <f t="shared" si="47"/>
        <v/>
      </c>
      <c r="O404" t="str">
        <f t="shared" si="48"/>
        <v/>
      </c>
    </row>
    <row r="405" spans="1:15" ht="14.4" thickTop="1" thickBot="1" x14ac:dyDescent="0.3">
      <c r="A405" s="41" t="str">
        <f>IF('2015 data'!$A405 = "Sales", '2015 data'!B405, "")</f>
        <v/>
      </c>
      <c r="B405" s="41" t="str">
        <f>IF($A405="", "", VLOOKUP($A405, '2015 data'!B:G, 3, FALSE))</f>
        <v/>
      </c>
      <c r="C405" s="41" t="str">
        <f>IF($A405="", "", VLOOKUP($A405, '2015 data'!B:G, 4, FALSE))</f>
        <v/>
      </c>
      <c r="D405" s="42" t="str">
        <f>IF('2015 Consolidated'!$A405="", "", VLOOKUP('2015 Consolidated'!$A405, '2015 data'!B:G, 5, FALSE))</f>
        <v/>
      </c>
      <c r="E405" s="43" t="str">
        <f>IF($A405="", "", VLOOKUP($A405, '2015 data'!B:G, 6, FALSE))</f>
        <v/>
      </c>
      <c r="F405" s="43" t="str">
        <f>IF($A405="", "", IFERROR(VLOOKUP($A405, '2015 data'!C:G, 5, FALSE), 0))</f>
        <v/>
      </c>
      <c r="G405" s="44" t="str">
        <f>IFERROR(VLOOKUP($A405, '2015 data'!C:G, 4, FALSE), "")</f>
        <v/>
      </c>
      <c r="H405" s="43" t="str">
        <f t="shared" si="42"/>
        <v/>
      </c>
      <c r="I405" s="45" t="str">
        <f>IF($G405&lt;&gt;"","Received",IF($A405="","",Validation!$D$6-$D405))</f>
        <v/>
      </c>
      <c r="J405" s="49" t="str">
        <f t="shared" si="43"/>
        <v/>
      </c>
      <c r="K405" s="49" t="str">
        <f t="shared" si="44"/>
        <v/>
      </c>
      <c r="L405" s="49" t="str">
        <f t="shared" si="45"/>
        <v/>
      </c>
      <c r="M405" s="49" t="str">
        <f t="shared" si="46"/>
        <v/>
      </c>
      <c r="N405" s="49" t="str">
        <f t="shared" si="47"/>
        <v/>
      </c>
      <c r="O405" t="str">
        <f t="shared" si="48"/>
        <v/>
      </c>
    </row>
    <row r="406" spans="1:15" ht="14.4" thickTop="1" thickBot="1" x14ac:dyDescent="0.3">
      <c r="A406" s="41" t="str">
        <f>IF('2015 data'!$A406 = "Sales", '2015 data'!B406, "")</f>
        <v/>
      </c>
      <c r="B406" s="41" t="str">
        <f>IF($A406="", "", VLOOKUP($A406, '2015 data'!B:G, 3, FALSE))</f>
        <v/>
      </c>
      <c r="C406" s="41" t="str">
        <f>IF($A406="", "", VLOOKUP($A406, '2015 data'!B:G, 4, FALSE))</f>
        <v/>
      </c>
      <c r="D406" s="42" t="str">
        <f>IF('2015 Consolidated'!$A406="", "", VLOOKUP('2015 Consolidated'!$A406, '2015 data'!B:G, 5, FALSE))</f>
        <v/>
      </c>
      <c r="E406" s="43" t="str">
        <f>IF($A406="", "", VLOOKUP($A406, '2015 data'!B:G, 6, FALSE))</f>
        <v/>
      </c>
      <c r="F406" s="43" t="str">
        <f>IF($A406="", "", IFERROR(VLOOKUP($A406, '2015 data'!C:G, 5, FALSE), 0))</f>
        <v/>
      </c>
      <c r="G406" s="44" t="str">
        <f>IFERROR(VLOOKUP($A406, '2015 data'!C:G, 4, FALSE), "")</f>
        <v/>
      </c>
      <c r="H406" s="43" t="str">
        <f t="shared" si="42"/>
        <v/>
      </c>
      <c r="I406" s="45" t="str">
        <f>IF($G406&lt;&gt;"","Received",IF($A406="","",Validation!$D$6-$D406))</f>
        <v/>
      </c>
      <c r="J406" s="49" t="str">
        <f t="shared" si="43"/>
        <v/>
      </c>
      <c r="K406" s="49" t="str">
        <f t="shared" si="44"/>
        <v/>
      </c>
      <c r="L406" s="49" t="str">
        <f t="shared" si="45"/>
        <v/>
      </c>
      <c r="M406" s="49" t="str">
        <f t="shared" si="46"/>
        <v/>
      </c>
      <c r="N406" s="49" t="str">
        <f t="shared" si="47"/>
        <v/>
      </c>
      <c r="O406" t="str">
        <f t="shared" si="48"/>
        <v/>
      </c>
    </row>
    <row r="407" spans="1:15" ht="14.4" thickTop="1" thickBot="1" x14ac:dyDescent="0.3">
      <c r="A407" s="41" t="str">
        <f>IF('2015 data'!$A407 = "Sales", '2015 data'!B407, "")</f>
        <v/>
      </c>
      <c r="B407" s="41" t="str">
        <f>IF($A407="", "", VLOOKUP($A407, '2015 data'!B:G, 3, FALSE))</f>
        <v/>
      </c>
      <c r="C407" s="41" t="str">
        <f>IF($A407="", "", VLOOKUP($A407, '2015 data'!B:G, 4, FALSE))</f>
        <v/>
      </c>
      <c r="D407" s="42" t="str">
        <f>IF('2015 Consolidated'!$A407="", "", VLOOKUP('2015 Consolidated'!$A407, '2015 data'!B:G, 5, FALSE))</f>
        <v/>
      </c>
      <c r="E407" s="43" t="str">
        <f>IF($A407="", "", VLOOKUP($A407, '2015 data'!B:G, 6, FALSE))</f>
        <v/>
      </c>
      <c r="F407" s="43" t="str">
        <f>IF($A407="", "", IFERROR(VLOOKUP($A407, '2015 data'!C:G, 5, FALSE), 0))</f>
        <v/>
      </c>
      <c r="G407" s="44" t="str">
        <f>IFERROR(VLOOKUP($A407, '2015 data'!C:G, 4, FALSE), "")</f>
        <v/>
      </c>
      <c r="H407" s="43" t="str">
        <f t="shared" si="42"/>
        <v/>
      </c>
      <c r="I407" s="45" t="str">
        <f>IF($G407&lt;&gt;"","Received",IF($A407="","",Validation!$D$6-$D407))</f>
        <v/>
      </c>
      <c r="J407" s="49" t="str">
        <f t="shared" si="43"/>
        <v/>
      </c>
      <c r="K407" s="49" t="str">
        <f t="shared" si="44"/>
        <v/>
      </c>
      <c r="L407" s="49" t="str">
        <f t="shared" si="45"/>
        <v/>
      </c>
      <c r="M407" s="49" t="str">
        <f t="shared" si="46"/>
        <v/>
      </c>
      <c r="N407" s="49" t="str">
        <f t="shared" si="47"/>
        <v/>
      </c>
      <c r="O407" t="str">
        <f t="shared" si="48"/>
        <v/>
      </c>
    </row>
    <row r="408" spans="1:15" ht="14.4" thickTop="1" thickBot="1" x14ac:dyDescent="0.3">
      <c r="A408" s="41" t="str">
        <f>IF('2015 data'!$A408 = "Sales", '2015 data'!B408, "")</f>
        <v/>
      </c>
      <c r="B408" s="41" t="str">
        <f>IF($A408="", "", VLOOKUP($A408, '2015 data'!B:G, 3, FALSE))</f>
        <v/>
      </c>
      <c r="C408" s="41" t="str">
        <f>IF($A408="", "", VLOOKUP($A408, '2015 data'!B:G, 4, FALSE))</f>
        <v/>
      </c>
      <c r="D408" s="42" t="str">
        <f>IF('2015 Consolidated'!$A408="", "", VLOOKUP('2015 Consolidated'!$A408, '2015 data'!B:G, 5, FALSE))</f>
        <v/>
      </c>
      <c r="E408" s="43" t="str">
        <f>IF($A408="", "", VLOOKUP($A408, '2015 data'!B:G, 6, FALSE))</f>
        <v/>
      </c>
      <c r="F408" s="43" t="str">
        <f>IF($A408="", "", IFERROR(VLOOKUP($A408, '2015 data'!C:G, 5, FALSE), 0))</f>
        <v/>
      </c>
      <c r="G408" s="44" t="str">
        <f>IFERROR(VLOOKUP($A408, '2015 data'!C:G, 4, FALSE), "")</f>
        <v/>
      </c>
      <c r="H408" s="43" t="str">
        <f t="shared" si="42"/>
        <v/>
      </c>
      <c r="I408" s="45" t="str">
        <f>IF($G408&lt;&gt;"","Received",IF($A408="","",Validation!$D$6-$D408))</f>
        <v/>
      </c>
      <c r="J408" s="49" t="str">
        <f t="shared" si="43"/>
        <v/>
      </c>
      <c r="K408" s="49" t="str">
        <f t="shared" si="44"/>
        <v/>
      </c>
      <c r="L408" s="49" t="str">
        <f t="shared" si="45"/>
        <v/>
      </c>
      <c r="M408" s="49" t="str">
        <f t="shared" si="46"/>
        <v/>
      </c>
      <c r="N408" s="49" t="str">
        <f t="shared" si="47"/>
        <v/>
      </c>
      <c r="O408" t="str">
        <f t="shared" si="48"/>
        <v/>
      </c>
    </row>
    <row r="409" spans="1:15" ht="14.4" thickTop="1" thickBot="1" x14ac:dyDescent="0.3">
      <c r="A409" s="41" t="str">
        <f>IF('2015 data'!$A409 = "Sales", '2015 data'!B409, "")</f>
        <v/>
      </c>
      <c r="B409" s="41" t="str">
        <f>IF($A409="", "", VLOOKUP($A409, '2015 data'!B:G, 3, FALSE))</f>
        <v/>
      </c>
      <c r="C409" s="41" t="str">
        <f>IF($A409="", "", VLOOKUP($A409, '2015 data'!B:G, 4, FALSE))</f>
        <v/>
      </c>
      <c r="D409" s="42" t="str">
        <f>IF('2015 Consolidated'!$A409="", "", VLOOKUP('2015 Consolidated'!$A409, '2015 data'!B:G, 5, FALSE))</f>
        <v/>
      </c>
      <c r="E409" s="43" t="str">
        <f>IF($A409="", "", VLOOKUP($A409, '2015 data'!B:G, 6, FALSE))</f>
        <v/>
      </c>
      <c r="F409" s="43" t="str">
        <f>IF($A409="", "", IFERROR(VLOOKUP($A409, '2015 data'!C:G, 5, FALSE), 0))</f>
        <v/>
      </c>
      <c r="G409" s="44" t="str">
        <f>IFERROR(VLOOKUP($A409, '2015 data'!C:G, 4, FALSE), "")</f>
        <v/>
      </c>
      <c r="H409" s="43" t="str">
        <f t="shared" si="42"/>
        <v/>
      </c>
      <c r="I409" s="45" t="str">
        <f>IF($G409&lt;&gt;"","Received",IF($A409="","",Validation!$D$6-$D409))</f>
        <v/>
      </c>
      <c r="J409" s="49" t="str">
        <f t="shared" si="43"/>
        <v/>
      </c>
      <c r="K409" s="49" t="str">
        <f t="shared" si="44"/>
        <v/>
      </c>
      <c r="L409" s="49" t="str">
        <f t="shared" si="45"/>
        <v/>
      </c>
      <c r="M409" s="49" t="str">
        <f t="shared" si="46"/>
        <v/>
      </c>
      <c r="N409" s="49" t="str">
        <f t="shared" si="47"/>
        <v/>
      </c>
      <c r="O409" t="str">
        <f t="shared" si="48"/>
        <v/>
      </c>
    </row>
    <row r="410" spans="1:15" ht="14.4" thickTop="1" thickBot="1" x14ac:dyDescent="0.3">
      <c r="A410" s="41" t="str">
        <f>IF('2015 data'!$A410 = "Sales", '2015 data'!B410, "")</f>
        <v/>
      </c>
      <c r="B410" s="41" t="str">
        <f>IF($A410="", "", VLOOKUP($A410, '2015 data'!B:G, 3, FALSE))</f>
        <v/>
      </c>
      <c r="C410" s="41" t="str">
        <f>IF($A410="", "", VLOOKUP($A410, '2015 data'!B:G, 4, FALSE))</f>
        <v/>
      </c>
      <c r="D410" s="42" t="str">
        <f>IF('2015 Consolidated'!$A410="", "", VLOOKUP('2015 Consolidated'!$A410, '2015 data'!B:G, 5, FALSE))</f>
        <v/>
      </c>
      <c r="E410" s="43" t="str">
        <f>IF($A410="", "", VLOOKUP($A410, '2015 data'!B:G, 6, FALSE))</f>
        <v/>
      </c>
      <c r="F410" s="43" t="str">
        <f>IF($A410="", "", IFERROR(VLOOKUP($A410, '2015 data'!C:G, 5, FALSE), 0))</f>
        <v/>
      </c>
      <c r="G410" s="44" t="str">
        <f>IFERROR(VLOOKUP($A410, '2015 data'!C:G, 4, FALSE), "")</f>
        <v/>
      </c>
      <c r="H410" s="43" t="str">
        <f t="shared" si="42"/>
        <v/>
      </c>
      <c r="I410" s="45" t="str">
        <f>IF($G410&lt;&gt;"","Received",IF($A410="","",Validation!$D$6-$D410))</f>
        <v/>
      </c>
      <c r="J410" s="49" t="str">
        <f t="shared" si="43"/>
        <v/>
      </c>
      <c r="K410" s="49" t="str">
        <f t="shared" si="44"/>
        <v/>
      </c>
      <c r="L410" s="49" t="str">
        <f t="shared" si="45"/>
        <v/>
      </c>
      <c r="M410" s="49" t="str">
        <f t="shared" si="46"/>
        <v/>
      </c>
      <c r="N410" s="49" t="str">
        <f t="shared" si="47"/>
        <v/>
      </c>
      <c r="O410" t="str">
        <f t="shared" si="48"/>
        <v/>
      </c>
    </row>
    <row r="411" spans="1:15" ht="14.4" thickTop="1" thickBot="1" x14ac:dyDescent="0.3">
      <c r="A411" s="41" t="str">
        <f>IF('2015 data'!$A411 = "Sales", '2015 data'!B411, "")</f>
        <v/>
      </c>
      <c r="B411" s="41" t="str">
        <f>IF($A411="", "", VLOOKUP($A411, '2015 data'!B:G, 3, FALSE))</f>
        <v/>
      </c>
      <c r="C411" s="41" t="str">
        <f>IF($A411="", "", VLOOKUP($A411, '2015 data'!B:G, 4, FALSE))</f>
        <v/>
      </c>
      <c r="D411" s="42" t="str">
        <f>IF('2015 Consolidated'!$A411="", "", VLOOKUP('2015 Consolidated'!$A411, '2015 data'!B:G, 5, FALSE))</f>
        <v/>
      </c>
      <c r="E411" s="43" t="str">
        <f>IF($A411="", "", VLOOKUP($A411, '2015 data'!B:G, 6, FALSE))</f>
        <v/>
      </c>
      <c r="F411" s="43" t="str">
        <f>IF($A411="", "", IFERROR(VLOOKUP($A411, '2015 data'!C:G, 5, FALSE), 0))</f>
        <v/>
      </c>
      <c r="G411" s="44" t="str">
        <f>IFERROR(VLOOKUP($A411, '2015 data'!C:G, 4, FALSE), "")</f>
        <v/>
      </c>
      <c r="H411" s="43" t="str">
        <f t="shared" si="42"/>
        <v/>
      </c>
      <c r="I411" s="45" t="str">
        <f>IF($G411&lt;&gt;"","Received",IF($A411="","",Validation!$D$6-$D411))</f>
        <v/>
      </c>
      <c r="J411" s="49" t="str">
        <f t="shared" si="43"/>
        <v/>
      </c>
      <c r="K411" s="49" t="str">
        <f t="shared" si="44"/>
        <v/>
      </c>
      <c r="L411" s="49" t="str">
        <f t="shared" si="45"/>
        <v/>
      </c>
      <c r="M411" s="49" t="str">
        <f t="shared" si="46"/>
        <v/>
      </c>
      <c r="N411" s="49" t="str">
        <f t="shared" si="47"/>
        <v/>
      </c>
      <c r="O411" t="str">
        <f t="shared" si="48"/>
        <v/>
      </c>
    </row>
    <row r="412" spans="1:15" ht="14.4" thickTop="1" thickBot="1" x14ac:dyDescent="0.3">
      <c r="A412" s="41" t="str">
        <f>IF('2015 data'!$A412 = "Sales", '2015 data'!B412, "")</f>
        <v/>
      </c>
      <c r="B412" s="41" t="str">
        <f>IF($A412="", "", VLOOKUP($A412, '2015 data'!B:G, 3, FALSE))</f>
        <v/>
      </c>
      <c r="C412" s="41" t="str">
        <f>IF($A412="", "", VLOOKUP($A412, '2015 data'!B:G, 4, FALSE))</f>
        <v/>
      </c>
      <c r="D412" s="42" t="str">
        <f>IF('2015 Consolidated'!$A412="", "", VLOOKUP('2015 Consolidated'!$A412, '2015 data'!B:G, 5, FALSE))</f>
        <v/>
      </c>
      <c r="E412" s="43" t="str">
        <f>IF($A412="", "", VLOOKUP($A412, '2015 data'!B:G, 6, FALSE))</f>
        <v/>
      </c>
      <c r="F412" s="43" t="str">
        <f>IF($A412="", "", IFERROR(VLOOKUP($A412, '2015 data'!C:G, 5, FALSE), 0))</f>
        <v/>
      </c>
      <c r="G412" s="44" t="str">
        <f>IFERROR(VLOOKUP($A412, '2015 data'!C:G, 4, FALSE), "")</f>
        <v/>
      </c>
      <c r="H412" s="43" t="str">
        <f t="shared" si="42"/>
        <v/>
      </c>
      <c r="I412" s="45" t="str">
        <f>IF($G412&lt;&gt;"","Received",IF($A412="","",Validation!$D$6-$D412))</f>
        <v/>
      </c>
      <c r="J412" s="49" t="str">
        <f t="shared" si="43"/>
        <v/>
      </c>
      <c r="K412" s="49" t="str">
        <f t="shared" si="44"/>
        <v/>
      </c>
      <c r="L412" s="49" t="str">
        <f t="shared" si="45"/>
        <v/>
      </c>
      <c r="M412" s="49" t="str">
        <f t="shared" si="46"/>
        <v/>
      </c>
      <c r="N412" s="49" t="str">
        <f t="shared" si="47"/>
        <v/>
      </c>
      <c r="O412" t="str">
        <f t="shared" si="48"/>
        <v/>
      </c>
    </row>
    <row r="413" spans="1:15" ht="14.4" thickTop="1" thickBot="1" x14ac:dyDescent="0.3">
      <c r="A413" s="41" t="str">
        <f>IF('2015 data'!$A413 = "Sales", '2015 data'!B413, "")</f>
        <v/>
      </c>
      <c r="B413" s="41" t="str">
        <f>IF($A413="", "", VLOOKUP($A413, '2015 data'!B:G, 3, FALSE))</f>
        <v/>
      </c>
      <c r="C413" s="41" t="str">
        <f>IF($A413="", "", VLOOKUP($A413, '2015 data'!B:G, 4, FALSE))</f>
        <v/>
      </c>
      <c r="D413" s="42" t="str">
        <f>IF('2015 Consolidated'!$A413="", "", VLOOKUP('2015 Consolidated'!$A413, '2015 data'!B:G, 5, FALSE))</f>
        <v/>
      </c>
      <c r="E413" s="43" t="str">
        <f>IF($A413="", "", VLOOKUP($A413, '2015 data'!B:G, 6, FALSE))</f>
        <v/>
      </c>
      <c r="F413" s="43" t="str">
        <f>IF($A413="", "", IFERROR(VLOOKUP($A413, '2015 data'!C:G, 5, FALSE), 0))</f>
        <v/>
      </c>
      <c r="G413" s="44" t="str">
        <f>IFERROR(VLOOKUP($A413, '2015 data'!C:G, 4, FALSE), "")</f>
        <v/>
      </c>
      <c r="H413" s="43" t="str">
        <f t="shared" si="42"/>
        <v/>
      </c>
      <c r="I413" s="45" t="str">
        <f>IF($G413&lt;&gt;"","Received",IF($A413="","",Validation!$D$6-$D413))</f>
        <v/>
      </c>
      <c r="J413" s="49" t="str">
        <f t="shared" si="43"/>
        <v/>
      </c>
      <c r="K413" s="49" t="str">
        <f t="shared" si="44"/>
        <v/>
      </c>
      <c r="L413" s="49" t="str">
        <f t="shared" si="45"/>
        <v/>
      </c>
      <c r="M413" s="49" t="str">
        <f t="shared" si="46"/>
        <v/>
      </c>
      <c r="N413" s="49" t="str">
        <f t="shared" si="47"/>
        <v/>
      </c>
      <c r="O413" t="str">
        <f t="shared" si="48"/>
        <v/>
      </c>
    </row>
    <row r="414" spans="1:15" ht="14.4" thickTop="1" thickBot="1" x14ac:dyDescent="0.3">
      <c r="A414" s="41" t="str">
        <f>IF('2015 data'!$A414 = "Sales", '2015 data'!B414, "")</f>
        <v/>
      </c>
      <c r="B414" s="41" t="str">
        <f>IF($A414="", "", VLOOKUP($A414, '2015 data'!B:G, 3, FALSE))</f>
        <v/>
      </c>
      <c r="C414" s="41" t="str">
        <f>IF($A414="", "", VLOOKUP($A414, '2015 data'!B:G, 4, FALSE))</f>
        <v/>
      </c>
      <c r="D414" s="42" t="str">
        <f>IF('2015 Consolidated'!$A414="", "", VLOOKUP('2015 Consolidated'!$A414, '2015 data'!B:G, 5, FALSE))</f>
        <v/>
      </c>
      <c r="E414" s="43" t="str">
        <f>IF($A414="", "", VLOOKUP($A414, '2015 data'!B:G, 6, FALSE))</f>
        <v/>
      </c>
      <c r="F414" s="43" t="str">
        <f>IF($A414="", "", IFERROR(VLOOKUP($A414, '2015 data'!C:G, 5, FALSE), 0))</f>
        <v/>
      </c>
      <c r="G414" s="44" t="str">
        <f>IFERROR(VLOOKUP($A414, '2015 data'!C:G, 4, FALSE), "")</f>
        <v/>
      </c>
      <c r="H414" s="43" t="str">
        <f t="shared" si="42"/>
        <v/>
      </c>
      <c r="I414" s="45" t="str">
        <f>IF($G414&lt;&gt;"","Received",IF($A414="","",Validation!$D$6-$D414))</f>
        <v/>
      </c>
      <c r="J414" s="49" t="str">
        <f t="shared" si="43"/>
        <v/>
      </c>
      <c r="K414" s="49" t="str">
        <f t="shared" si="44"/>
        <v/>
      </c>
      <c r="L414" s="49" t="str">
        <f t="shared" si="45"/>
        <v/>
      </c>
      <c r="M414" s="49" t="str">
        <f t="shared" si="46"/>
        <v/>
      </c>
      <c r="N414" s="49" t="str">
        <f t="shared" si="47"/>
        <v/>
      </c>
      <c r="O414" t="str">
        <f t="shared" si="48"/>
        <v/>
      </c>
    </row>
    <row r="415" spans="1:15" ht="14.4" thickTop="1" thickBot="1" x14ac:dyDescent="0.3">
      <c r="A415" s="41" t="str">
        <f>IF('2015 data'!$A415 = "Sales", '2015 data'!B415, "")</f>
        <v/>
      </c>
      <c r="B415" s="41" t="str">
        <f>IF($A415="", "", VLOOKUP($A415, '2015 data'!B:G, 3, FALSE))</f>
        <v/>
      </c>
      <c r="C415" s="41" t="str">
        <f>IF($A415="", "", VLOOKUP($A415, '2015 data'!B:G, 4, FALSE))</f>
        <v/>
      </c>
      <c r="D415" s="42" t="str">
        <f>IF('2015 Consolidated'!$A415="", "", VLOOKUP('2015 Consolidated'!$A415, '2015 data'!B:G, 5, FALSE))</f>
        <v/>
      </c>
      <c r="E415" s="43" t="str">
        <f>IF($A415="", "", VLOOKUP($A415, '2015 data'!B:G, 6, FALSE))</f>
        <v/>
      </c>
      <c r="F415" s="43" t="str">
        <f>IF($A415="", "", IFERROR(VLOOKUP($A415, '2015 data'!C:G, 5, FALSE), 0))</f>
        <v/>
      </c>
      <c r="G415" s="44" t="str">
        <f>IFERROR(VLOOKUP($A415, '2015 data'!C:G, 4, FALSE), "")</f>
        <v/>
      </c>
      <c r="H415" s="43" t="str">
        <f t="shared" si="42"/>
        <v/>
      </c>
      <c r="I415" s="45" t="str">
        <f>IF($G415&lt;&gt;"","Received",IF($A415="","",Validation!$D$6-$D415))</f>
        <v/>
      </c>
      <c r="J415" s="49" t="str">
        <f t="shared" si="43"/>
        <v/>
      </c>
      <c r="K415" s="49" t="str">
        <f t="shared" si="44"/>
        <v/>
      </c>
      <c r="L415" s="49" t="str">
        <f t="shared" si="45"/>
        <v/>
      </c>
      <c r="M415" s="49" t="str">
        <f t="shared" si="46"/>
        <v/>
      </c>
      <c r="N415" s="49" t="str">
        <f t="shared" si="47"/>
        <v/>
      </c>
      <c r="O415" t="str">
        <f t="shared" si="48"/>
        <v/>
      </c>
    </row>
    <row r="416" spans="1:15" ht="14.4" thickTop="1" thickBot="1" x14ac:dyDescent="0.3">
      <c r="A416" s="41" t="str">
        <f>IF('2015 data'!$A416 = "Sales", '2015 data'!B416, "")</f>
        <v/>
      </c>
      <c r="B416" s="41" t="str">
        <f>IF($A416="", "", VLOOKUP($A416, '2015 data'!B:G, 3, FALSE))</f>
        <v/>
      </c>
      <c r="C416" s="41" t="str">
        <f>IF($A416="", "", VLOOKUP($A416, '2015 data'!B:G, 4, FALSE))</f>
        <v/>
      </c>
      <c r="D416" s="42" t="str">
        <f>IF('2015 Consolidated'!$A416="", "", VLOOKUP('2015 Consolidated'!$A416, '2015 data'!B:G, 5, FALSE))</f>
        <v/>
      </c>
      <c r="E416" s="43" t="str">
        <f>IF($A416="", "", VLOOKUP($A416, '2015 data'!B:G, 6, FALSE))</f>
        <v/>
      </c>
      <c r="F416" s="43" t="str">
        <f>IF($A416="", "", IFERROR(VLOOKUP($A416, '2015 data'!C:G, 5, FALSE), 0))</f>
        <v/>
      </c>
      <c r="G416" s="44" t="str">
        <f>IFERROR(VLOOKUP($A416, '2015 data'!C:G, 4, FALSE), "")</f>
        <v/>
      </c>
      <c r="H416" s="43" t="str">
        <f t="shared" si="42"/>
        <v/>
      </c>
      <c r="I416" s="45" t="str">
        <f>IF($G416&lt;&gt;"","Received",IF($A416="","",Validation!$D$6-$D416))</f>
        <v/>
      </c>
      <c r="J416" s="49" t="str">
        <f t="shared" si="43"/>
        <v/>
      </c>
      <c r="K416" s="49" t="str">
        <f t="shared" si="44"/>
        <v/>
      </c>
      <c r="L416" s="49" t="str">
        <f t="shared" si="45"/>
        <v/>
      </c>
      <c r="M416" s="49" t="str">
        <f t="shared" si="46"/>
        <v/>
      </c>
      <c r="N416" s="49" t="str">
        <f t="shared" si="47"/>
        <v/>
      </c>
      <c r="O416" t="str">
        <f t="shared" si="48"/>
        <v/>
      </c>
    </row>
    <row r="417" spans="1:15" ht="14.4" thickTop="1" thickBot="1" x14ac:dyDescent="0.3">
      <c r="A417" s="41" t="str">
        <f>IF('2015 data'!$A417 = "Sales", '2015 data'!B417, "")</f>
        <v/>
      </c>
      <c r="B417" s="41" t="str">
        <f>IF($A417="", "", VLOOKUP($A417, '2015 data'!B:G, 3, FALSE))</f>
        <v/>
      </c>
      <c r="C417" s="41" t="str">
        <f>IF($A417="", "", VLOOKUP($A417, '2015 data'!B:G, 4, FALSE))</f>
        <v/>
      </c>
      <c r="D417" s="42" t="str">
        <f>IF('2015 Consolidated'!$A417="", "", VLOOKUP('2015 Consolidated'!$A417, '2015 data'!B:G, 5, FALSE))</f>
        <v/>
      </c>
      <c r="E417" s="43" t="str">
        <f>IF($A417="", "", VLOOKUP($A417, '2015 data'!B:G, 6, FALSE))</f>
        <v/>
      </c>
      <c r="F417" s="43" t="str">
        <f>IF($A417="", "", IFERROR(VLOOKUP($A417, '2015 data'!C:G, 5, FALSE), 0))</f>
        <v/>
      </c>
      <c r="G417" s="44" t="str">
        <f>IFERROR(VLOOKUP($A417, '2015 data'!C:G, 4, FALSE), "")</f>
        <v/>
      </c>
      <c r="H417" s="43" t="str">
        <f t="shared" si="42"/>
        <v/>
      </c>
      <c r="I417" s="45" t="str">
        <f>IF($G417&lt;&gt;"","Received",IF($A417="","",Validation!$D$6-$D417))</f>
        <v/>
      </c>
      <c r="J417" s="49" t="str">
        <f t="shared" si="43"/>
        <v/>
      </c>
      <c r="K417" s="49" t="str">
        <f t="shared" si="44"/>
        <v/>
      </c>
      <c r="L417" s="49" t="str">
        <f t="shared" si="45"/>
        <v/>
      </c>
      <c r="M417" s="49" t="str">
        <f t="shared" si="46"/>
        <v/>
      </c>
      <c r="N417" s="49" t="str">
        <f t="shared" si="47"/>
        <v/>
      </c>
      <c r="O417" t="str">
        <f t="shared" si="48"/>
        <v/>
      </c>
    </row>
    <row r="418" spans="1:15" ht="14.4" thickTop="1" thickBot="1" x14ac:dyDescent="0.3">
      <c r="A418" s="41" t="str">
        <f>IF('2015 data'!$A418 = "Sales", '2015 data'!B418, "")</f>
        <v/>
      </c>
      <c r="B418" s="41" t="str">
        <f>IF($A418="", "", VLOOKUP($A418, '2015 data'!B:G, 3, FALSE))</f>
        <v/>
      </c>
      <c r="C418" s="41" t="str">
        <f>IF($A418="", "", VLOOKUP($A418, '2015 data'!B:G, 4, FALSE))</f>
        <v/>
      </c>
      <c r="D418" s="42" t="str">
        <f>IF('2015 Consolidated'!$A418="", "", VLOOKUP('2015 Consolidated'!$A418, '2015 data'!B:G, 5, FALSE))</f>
        <v/>
      </c>
      <c r="E418" s="43" t="str">
        <f>IF($A418="", "", VLOOKUP($A418, '2015 data'!B:G, 6, FALSE))</f>
        <v/>
      </c>
      <c r="F418" s="43" t="str">
        <f>IF($A418="", "", IFERROR(VLOOKUP($A418, '2015 data'!C:G, 5, FALSE), 0))</f>
        <v/>
      </c>
      <c r="G418" s="44" t="str">
        <f>IFERROR(VLOOKUP($A418, '2015 data'!C:G, 4, FALSE), "")</f>
        <v/>
      </c>
      <c r="H418" s="43" t="str">
        <f t="shared" si="42"/>
        <v/>
      </c>
      <c r="I418" s="45" t="str">
        <f>IF($G418&lt;&gt;"","Received",IF($A418="","",Validation!$D$6-$D418))</f>
        <v/>
      </c>
      <c r="J418" s="49" t="str">
        <f t="shared" si="43"/>
        <v/>
      </c>
      <c r="K418" s="49" t="str">
        <f t="shared" si="44"/>
        <v/>
      </c>
      <c r="L418" s="49" t="str">
        <f t="shared" si="45"/>
        <v/>
      </c>
      <c r="M418" s="49" t="str">
        <f t="shared" si="46"/>
        <v/>
      </c>
      <c r="N418" s="49" t="str">
        <f t="shared" si="47"/>
        <v/>
      </c>
      <c r="O418" t="str">
        <f t="shared" si="48"/>
        <v/>
      </c>
    </row>
    <row r="419" spans="1:15" ht="14.4" thickTop="1" thickBot="1" x14ac:dyDescent="0.3">
      <c r="A419" s="41" t="str">
        <f>IF('2015 data'!$A419 = "Sales", '2015 data'!B419, "")</f>
        <v/>
      </c>
      <c r="B419" s="41" t="str">
        <f>IF($A419="", "", VLOOKUP($A419, '2015 data'!B:G, 3, FALSE))</f>
        <v/>
      </c>
      <c r="C419" s="41" t="str">
        <f>IF($A419="", "", VLOOKUP($A419, '2015 data'!B:G, 4, FALSE))</f>
        <v/>
      </c>
      <c r="D419" s="42" t="str">
        <f>IF('2015 Consolidated'!$A419="", "", VLOOKUP('2015 Consolidated'!$A419, '2015 data'!B:G, 5, FALSE))</f>
        <v/>
      </c>
      <c r="E419" s="43" t="str">
        <f>IF($A419="", "", VLOOKUP($A419, '2015 data'!B:G, 6, FALSE))</f>
        <v/>
      </c>
      <c r="F419" s="43" t="str">
        <f>IF($A419="", "", IFERROR(VLOOKUP($A419, '2015 data'!C:G, 5, FALSE), 0))</f>
        <v/>
      </c>
      <c r="G419" s="44" t="str">
        <f>IFERROR(VLOOKUP($A419, '2015 data'!C:G, 4, FALSE), "")</f>
        <v/>
      </c>
      <c r="H419" s="43" t="str">
        <f t="shared" si="42"/>
        <v/>
      </c>
      <c r="I419" s="45" t="str">
        <f>IF($G419&lt;&gt;"","Received",IF($A419="","",Validation!$D$6-$D419))</f>
        <v/>
      </c>
      <c r="J419" s="49" t="str">
        <f t="shared" si="43"/>
        <v/>
      </c>
      <c r="K419" s="49" t="str">
        <f t="shared" si="44"/>
        <v/>
      </c>
      <c r="L419" s="49" t="str">
        <f t="shared" si="45"/>
        <v/>
      </c>
      <c r="M419" s="49" t="str">
        <f t="shared" si="46"/>
        <v/>
      </c>
      <c r="N419" s="49" t="str">
        <f t="shared" si="47"/>
        <v/>
      </c>
      <c r="O419" t="str">
        <f t="shared" si="48"/>
        <v/>
      </c>
    </row>
    <row r="420" spans="1:15" ht="14.4" thickTop="1" thickBot="1" x14ac:dyDescent="0.3">
      <c r="A420" s="41" t="str">
        <f>IF('2015 data'!$A420 = "Sales", '2015 data'!B420, "")</f>
        <v/>
      </c>
      <c r="B420" s="41" t="str">
        <f>IF($A420="", "", VLOOKUP($A420, '2015 data'!B:G, 3, FALSE))</f>
        <v/>
      </c>
      <c r="C420" s="41" t="str">
        <f>IF($A420="", "", VLOOKUP($A420, '2015 data'!B:G, 4, FALSE))</f>
        <v/>
      </c>
      <c r="D420" s="42" t="str">
        <f>IF('2015 Consolidated'!$A420="", "", VLOOKUP('2015 Consolidated'!$A420, '2015 data'!B:G, 5, FALSE))</f>
        <v/>
      </c>
      <c r="E420" s="43" t="str">
        <f>IF($A420="", "", VLOOKUP($A420, '2015 data'!B:G, 6, FALSE))</f>
        <v/>
      </c>
      <c r="F420" s="43" t="str">
        <f>IF($A420="", "", IFERROR(VLOOKUP($A420, '2015 data'!C:G, 5, FALSE), 0))</f>
        <v/>
      </c>
      <c r="G420" s="44" t="str">
        <f>IFERROR(VLOOKUP($A420, '2015 data'!C:G, 4, FALSE), "")</f>
        <v/>
      </c>
      <c r="H420" s="43" t="str">
        <f t="shared" si="42"/>
        <v/>
      </c>
      <c r="I420" s="45" t="str">
        <f>IF($G420&lt;&gt;"","Received",IF($A420="","",Validation!$D$6-$D420))</f>
        <v/>
      </c>
      <c r="J420" s="49" t="str">
        <f t="shared" si="43"/>
        <v/>
      </c>
      <c r="K420" s="49" t="str">
        <f t="shared" si="44"/>
        <v/>
      </c>
      <c r="L420" s="49" t="str">
        <f t="shared" si="45"/>
        <v/>
      </c>
      <c r="M420" s="49" t="str">
        <f t="shared" si="46"/>
        <v/>
      </c>
      <c r="N420" s="49" t="str">
        <f t="shared" si="47"/>
        <v/>
      </c>
      <c r="O420" t="str">
        <f t="shared" si="48"/>
        <v/>
      </c>
    </row>
    <row r="421" spans="1:15" ht="14.4" thickTop="1" thickBot="1" x14ac:dyDescent="0.3">
      <c r="A421" s="41" t="str">
        <f>IF('2015 data'!$A421 = "Sales", '2015 data'!B421, "")</f>
        <v/>
      </c>
      <c r="B421" s="41" t="str">
        <f>IF($A421="", "", VLOOKUP($A421, '2015 data'!B:G, 3, FALSE))</f>
        <v/>
      </c>
      <c r="C421" s="41" t="str">
        <f>IF($A421="", "", VLOOKUP($A421, '2015 data'!B:G, 4, FALSE))</f>
        <v/>
      </c>
      <c r="D421" s="42" t="str">
        <f>IF('2015 Consolidated'!$A421="", "", VLOOKUP('2015 Consolidated'!$A421, '2015 data'!B:G, 5, FALSE))</f>
        <v/>
      </c>
      <c r="E421" s="43" t="str">
        <f>IF($A421="", "", VLOOKUP($A421, '2015 data'!B:G, 6, FALSE))</f>
        <v/>
      </c>
      <c r="F421" s="43" t="str">
        <f>IF($A421="", "", IFERROR(VLOOKUP($A421, '2015 data'!C:G, 5, FALSE), 0))</f>
        <v/>
      </c>
      <c r="G421" s="44" t="str">
        <f>IFERROR(VLOOKUP($A421, '2015 data'!C:G, 4, FALSE), "")</f>
        <v/>
      </c>
      <c r="H421" s="43" t="str">
        <f t="shared" si="42"/>
        <v/>
      </c>
      <c r="I421" s="45" t="str">
        <f>IF($G421&lt;&gt;"","Received",IF($A421="","",Validation!$D$6-$D421))</f>
        <v/>
      </c>
      <c r="J421" s="49" t="str">
        <f t="shared" si="43"/>
        <v/>
      </c>
      <c r="K421" s="49" t="str">
        <f t="shared" si="44"/>
        <v/>
      </c>
      <c r="L421" s="49" t="str">
        <f t="shared" si="45"/>
        <v/>
      </c>
      <c r="M421" s="49" t="str">
        <f t="shared" si="46"/>
        <v/>
      </c>
      <c r="N421" s="49" t="str">
        <f t="shared" si="47"/>
        <v/>
      </c>
      <c r="O421" t="str">
        <f t="shared" si="48"/>
        <v/>
      </c>
    </row>
    <row r="422" spans="1:15" ht="14.4" thickTop="1" thickBot="1" x14ac:dyDescent="0.3">
      <c r="A422" s="41" t="str">
        <f>IF('2015 data'!$A422 = "Sales", '2015 data'!B422, "")</f>
        <v/>
      </c>
      <c r="B422" s="41" t="str">
        <f>IF($A422="", "", VLOOKUP($A422, '2015 data'!B:G, 3, FALSE))</f>
        <v/>
      </c>
      <c r="C422" s="41" t="str">
        <f>IF($A422="", "", VLOOKUP($A422, '2015 data'!B:G, 4, FALSE))</f>
        <v/>
      </c>
      <c r="D422" s="42" t="str">
        <f>IF('2015 Consolidated'!$A422="", "", VLOOKUP('2015 Consolidated'!$A422, '2015 data'!B:G, 5, FALSE))</f>
        <v/>
      </c>
      <c r="E422" s="43" t="str">
        <f>IF($A422="", "", VLOOKUP($A422, '2015 data'!B:G, 6, FALSE))</f>
        <v/>
      </c>
      <c r="F422" s="43" t="str">
        <f>IF($A422="", "", IFERROR(VLOOKUP($A422, '2015 data'!C:G, 5, FALSE), 0))</f>
        <v/>
      </c>
      <c r="G422" s="44" t="str">
        <f>IFERROR(VLOOKUP($A422, '2015 data'!C:G, 4, FALSE), "")</f>
        <v/>
      </c>
      <c r="H422" s="43" t="str">
        <f t="shared" si="42"/>
        <v/>
      </c>
      <c r="I422" s="45" t="str">
        <f>IF($G422&lt;&gt;"","Received",IF($A422="","",Validation!$D$6-$D422))</f>
        <v/>
      </c>
      <c r="J422" s="49" t="str">
        <f t="shared" si="43"/>
        <v/>
      </c>
      <c r="K422" s="49" t="str">
        <f t="shared" si="44"/>
        <v/>
      </c>
      <c r="L422" s="49" t="str">
        <f t="shared" si="45"/>
        <v/>
      </c>
      <c r="M422" s="49" t="str">
        <f t="shared" si="46"/>
        <v/>
      </c>
      <c r="N422" s="49" t="str">
        <f t="shared" si="47"/>
        <v/>
      </c>
      <c r="O422" t="str">
        <f t="shared" si="48"/>
        <v/>
      </c>
    </row>
    <row r="423" spans="1:15" ht="14.4" thickTop="1" thickBot="1" x14ac:dyDescent="0.3">
      <c r="A423" s="41" t="str">
        <f>IF('2015 data'!$A423 = "Sales", '2015 data'!B423, "")</f>
        <v/>
      </c>
      <c r="B423" s="41" t="str">
        <f>IF($A423="", "", VLOOKUP($A423, '2015 data'!B:G, 3, FALSE))</f>
        <v/>
      </c>
      <c r="C423" s="41" t="str">
        <f>IF($A423="", "", VLOOKUP($A423, '2015 data'!B:G, 4, FALSE))</f>
        <v/>
      </c>
      <c r="D423" s="42" t="str">
        <f>IF('2015 Consolidated'!$A423="", "", VLOOKUP('2015 Consolidated'!$A423, '2015 data'!B:G, 5, FALSE))</f>
        <v/>
      </c>
      <c r="E423" s="43" t="str">
        <f>IF($A423="", "", VLOOKUP($A423, '2015 data'!B:G, 6, FALSE))</f>
        <v/>
      </c>
      <c r="F423" s="43" t="str">
        <f>IF($A423="", "", IFERROR(VLOOKUP($A423, '2015 data'!C:G, 5, FALSE), 0))</f>
        <v/>
      </c>
      <c r="G423" s="44" t="str">
        <f>IFERROR(VLOOKUP($A423, '2015 data'!C:G, 4, FALSE), "")</f>
        <v/>
      </c>
      <c r="H423" s="43" t="str">
        <f t="shared" si="42"/>
        <v/>
      </c>
      <c r="I423" s="45" t="str">
        <f>IF($G423&lt;&gt;"","Received",IF($A423="","",Validation!$D$6-$D423))</f>
        <v/>
      </c>
      <c r="J423" s="49" t="str">
        <f t="shared" si="43"/>
        <v/>
      </c>
      <c r="K423" s="49" t="str">
        <f t="shared" si="44"/>
        <v/>
      </c>
      <c r="L423" s="49" t="str">
        <f t="shared" si="45"/>
        <v/>
      </c>
      <c r="M423" s="49" t="str">
        <f t="shared" si="46"/>
        <v/>
      </c>
      <c r="N423" s="49" t="str">
        <f t="shared" si="47"/>
        <v/>
      </c>
      <c r="O423" t="str">
        <f t="shared" si="48"/>
        <v/>
      </c>
    </row>
    <row r="424" spans="1:15" ht="14.4" thickTop="1" thickBot="1" x14ac:dyDescent="0.3">
      <c r="A424" s="41" t="str">
        <f>IF('2015 data'!$A424 = "Sales", '2015 data'!B424, "")</f>
        <v/>
      </c>
      <c r="B424" s="41" t="str">
        <f>IF($A424="", "", VLOOKUP($A424, '2015 data'!B:G, 3, FALSE))</f>
        <v/>
      </c>
      <c r="C424" s="41" t="str">
        <f>IF($A424="", "", VLOOKUP($A424, '2015 data'!B:G, 4, FALSE))</f>
        <v/>
      </c>
      <c r="D424" s="42" t="str">
        <f>IF('2015 Consolidated'!$A424="", "", VLOOKUP('2015 Consolidated'!$A424, '2015 data'!B:G, 5, FALSE))</f>
        <v/>
      </c>
      <c r="E424" s="43" t="str">
        <f>IF($A424="", "", VLOOKUP($A424, '2015 data'!B:G, 6, FALSE))</f>
        <v/>
      </c>
      <c r="F424" s="43" t="str">
        <f>IF($A424="", "", IFERROR(VLOOKUP($A424, '2015 data'!C:G, 5, FALSE), 0))</f>
        <v/>
      </c>
      <c r="G424" s="44" t="str">
        <f>IFERROR(VLOOKUP($A424, '2015 data'!C:G, 4, FALSE), "")</f>
        <v/>
      </c>
      <c r="H424" s="43" t="str">
        <f t="shared" si="42"/>
        <v/>
      </c>
      <c r="I424" s="45" t="str">
        <f>IF($G424&lt;&gt;"","Received",IF($A424="","",Validation!$D$6-$D424))</f>
        <v/>
      </c>
      <c r="J424" s="49" t="str">
        <f t="shared" si="43"/>
        <v/>
      </c>
      <c r="K424" s="49" t="str">
        <f t="shared" si="44"/>
        <v/>
      </c>
      <c r="L424" s="49" t="str">
        <f t="shared" si="45"/>
        <v/>
      </c>
      <c r="M424" s="49" t="str">
        <f t="shared" si="46"/>
        <v/>
      </c>
      <c r="N424" s="49" t="str">
        <f t="shared" si="47"/>
        <v/>
      </c>
      <c r="O424" t="str">
        <f t="shared" si="48"/>
        <v/>
      </c>
    </row>
    <row r="425" spans="1:15" ht="14.4" thickTop="1" thickBot="1" x14ac:dyDescent="0.3">
      <c r="A425" s="41" t="str">
        <f>IF('2015 data'!$A425 = "Sales", '2015 data'!B425, "")</f>
        <v/>
      </c>
      <c r="B425" s="41" t="str">
        <f>IF($A425="", "", VLOOKUP($A425, '2015 data'!B:G, 3, FALSE))</f>
        <v/>
      </c>
      <c r="C425" s="41" t="str">
        <f>IF($A425="", "", VLOOKUP($A425, '2015 data'!B:G, 4, FALSE))</f>
        <v/>
      </c>
      <c r="D425" s="42" t="str">
        <f>IF('2015 Consolidated'!$A425="", "", VLOOKUP('2015 Consolidated'!$A425, '2015 data'!B:G, 5, FALSE))</f>
        <v/>
      </c>
      <c r="E425" s="43" t="str">
        <f>IF($A425="", "", VLOOKUP($A425, '2015 data'!B:G, 6, FALSE))</f>
        <v/>
      </c>
      <c r="F425" s="43" t="str">
        <f>IF($A425="", "", IFERROR(VLOOKUP($A425, '2015 data'!C:G, 5, FALSE), 0))</f>
        <v/>
      </c>
      <c r="G425" s="44" t="str">
        <f>IFERROR(VLOOKUP($A425, '2015 data'!C:G, 4, FALSE), "")</f>
        <v/>
      </c>
      <c r="H425" s="43" t="str">
        <f t="shared" si="42"/>
        <v/>
      </c>
      <c r="I425" s="45" t="str">
        <f>IF($G425&lt;&gt;"","Received",IF($A425="","",Validation!$D$6-$D425))</f>
        <v/>
      </c>
      <c r="J425" s="49" t="str">
        <f t="shared" si="43"/>
        <v/>
      </c>
      <c r="K425" s="49" t="str">
        <f t="shared" si="44"/>
        <v/>
      </c>
      <c r="L425" s="49" t="str">
        <f t="shared" si="45"/>
        <v/>
      </c>
      <c r="M425" s="49" t="str">
        <f t="shared" si="46"/>
        <v/>
      </c>
      <c r="N425" s="49" t="str">
        <f t="shared" si="47"/>
        <v/>
      </c>
      <c r="O425" t="str">
        <f t="shared" si="48"/>
        <v/>
      </c>
    </row>
    <row r="426" spans="1:15" ht="14.4" thickTop="1" thickBot="1" x14ac:dyDescent="0.3">
      <c r="A426" s="41" t="str">
        <f>IF('2015 data'!$A426 = "Sales", '2015 data'!B426, "")</f>
        <v/>
      </c>
      <c r="B426" s="41" t="str">
        <f>IF($A426="", "", VLOOKUP($A426, '2015 data'!B:G, 3, FALSE))</f>
        <v/>
      </c>
      <c r="C426" s="41" t="str">
        <f>IF($A426="", "", VLOOKUP($A426, '2015 data'!B:G, 4, FALSE))</f>
        <v/>
      </c>
      <c r="D426" s="42" t="str">
        <f>IF('2015 Consolidated'!$A426="", "", VLOOKUP('2015 Consolidated'!$A426, '2015 data'!B:G, 5, FALSE))</f>
        <v/>
      </c>
      <c r="E426" s="43" t="str">
        <f>IF($A426="", "", VLOOKUP($A426, '2015 data'!B:G, 6, FALSE))</f>
        <v/>
      </c>
      <c r="F426" s="43" t="str">
        <f>IF($A426="", "", IFERROR(VLOOKUP($A426, '2015 data'!C:G, 5, FALSE), 0))</f>
        <v/>
      </c>
      <c r="G426" s="44" t="str">
        <f>IFERROR(VLOOKUP($A426, '2015 data'!C:G, 4, FALSE), "")</f>
        <v/>
      </c>
      <c r="H426" s="43" t="str">
        <f t="shared" si="42"/>
        <v/>
      </c>
      <c r="I426" s="45" t="str">
        <f>IF($G426&lt;&gt;"","Received",IF($A426="","",Validation!$D$6-$D426))</f>
        <v/>
      </c>
      <c r="J426" s="49" t="str">
        <f t="shared" si="43"/>
        <v/>
      </c>
      <c r="K426" s="49" t="str">
        <f t="shared" si="44"/>
        <v/>
      </c>
      <c r="L426" s="49" t="str">
        <f t="shared" si="45"/>
        <v/>
      </c>
      <c r="M426" s="49" t="str">
        <f t="shared" si="46"/>
        <v/>
      </c>
      <c r="N426" s="49" t="str">
        <f t="shared" si="47"/>
        <v/>
      </c>
      <c r="O426" t="str">
        <f t="shared" si="48"/>
        <v/>
      </c>
    </row>
    <row r="427" spans="1:15" ht="14.4" thickTop="1" thickBot="1" x14ac:dyDescent="0.3">
      <c r="A427" s="41" t="str">
        <f>IF('2015 data'!$A427 = "Sales", '2015 data'!B427, "")</f>
        <v/>
      </c>
      <c r="B427" s="41" t="str">
        <f>IF($A427="", "", VLOOKUP($A427, '2015 data'!B:G, 3, FALSE))</f>
        <v/>
      </c>
      <c r="C427" s="41" t="str">
        <f>IF($A427="", "", VLOOKUP($A427, '2015 data'!B:G, 4, FALSE))</f>
        <v/>
      </c>
      <c r="D427" s="42" t="str">
        <f>IF('2015 Consolidated'!$A427="", "", VLOOKUP('2015 Consolidated'!$A427, '2015 data'!B:G, 5, FALSE))</f>
        <v/>
      </c>
      <c r="E427" s="43" t="str">
        <f>IF($A427="", "", VLOOKUP($A427, '2015 data'!B:G, 6, FALSE))</f>
        <v/>
      </c>
      <c r="F427" s="43" t="str">
        <f>IF($A427="", "", IFERROR(VLOOKUP($A427, '2015 data'!C:G, 5, FALSE), 0))</f>
        <v/>
      </c>
      <c r="G427" s="44" t="str">
        <f>IFERROR(VLOOKUP($A427, '2015 data'!C:G, 4, FALSE), "")</f>
        <v/>
      </c>
      <c r="H427" s="43" t="str">
        <f t="shared" si="42"/>
        <v/>
      </c>
      <c r="I427" s="45" t="str">
        <f>IF($G427&lt;&gt;"","Received",IF($A427="","",Validation!$D$6-$D427))</f>
        <v/>
      </c>
      <c r="J427" s="49" t="str">
        <f t="shared" si="43"/>
        <v/>
      </c>
      <c r="K427" s="49" t="str">
        <f t="shared" si="44"/>
        <v/>
      </c>
      <c r="L427" s="49" t="str">
        <f t="shared" si="45"/>
        <v/>
      </c>
      <c r="M427" s="49" t="str">
        <f t="shared" si="46"/>
        <v/>
      </c>
      <c r="N427" s="49" t="str">
        <f t="shared" si="47"/>
        <v/>
      </c>
      <c r="O427" t="str">
        <f t="shared" si="48"/>
        <v/>
      </c>
    </row>
    <row r="428" spans="1:15" ht="14.4" thickTop="1" thickBot="1" x14ac:dyDescent="0.3">
      <c r="A428" s="41" t="str">
        <f>IF('2015 data'!$A428 = "Sales", '2015 data'!B428, "")</f>
        <v/>
      </c>
      <c r="B428" s="41" t="str">
        <f>IF($A428="", "", VLOOKUP($A428, '2015 data'!B:G, 3, FALSE))</f>
        <v/>
      </c>
      <c r="C428" s="41" t="str">
        <f>IF($A428="", "", VLOOKUP($A428, '2015 data'!B:G, 4, FALSE))</f>
        <v/>
      </c>
      <c r="D428" s="42" t="str">
        <f>IF('2015 Consolidated'!$A428="", "", VLOOKUP('2015 Consolidated'!$A428, '2015 data'!B:G, 5, FALSE))</f>
        <v/>
      </c>
      <c r="E428" s="43" t="str">
        <f>IF($A428="", "", VLOOKUP($A428, '2015 data'!B:G, 6, FALSE))</f>
        <v/>
      </c>
      <c r="F428" s="43" t="str">
        <f>IF($A428="", "", IFERROR(VLOOKUP($A428, '2015 data'!C:G, 5, FALSE), 0))</f>
        <v/>
      </c>
      <c r="G428" s="44" t="str">
        <f>IFERROR(VLOOKUP($A428, '2015 data'!C:G, 4, FALSE), "")</f>
        <v/>
      </c>
      <c r="H428" s="43" t="str">
        <f t="shared" si="42"/>
        <v/>
      </c>
      <c r="I428" s="45" t="str">
        <f>IF($G428&lt;&gt;"","Received",IF($A428="","",Validation!$D$6-$D428))</f>
        <v/>
      </c>
      <c r="J428" s="49" t="str">
        <f t="shared" si="43"/>
        <v/>
      </c>
      <c r="K428" s="49" t="str">
        <f t="shared" si="44"/>
        <v/>
      </c>
      <c r="L428" s="49" t="str">
        <f t="shared" si="45"/>
        <v/>
      </c>
      <c r="M428" s="49" t="str">
        <f t="shared" si="46"/>
        <v/>
      </c>
      <c r="N428" s="49" t="str">
        <f t="shared" si="47"/>
        <v/>
      </c>
      <c r="O428" t="str">
        <f t="shared" si="48"/>
        <v/>
      </c>
    </row>
    <row r="429" spans="1:15" ht="14.4" thickTop="1" thickBot="1" x14ac:dyDescent="0.3">
      <c r="A429" s="41" t="str">
        <f>IF('2015 data'!$A429 = "Sales", '2015 data'!B429, "")</f>
        <v/>
      </c>
      <c r="B429" s="41" t="str">
        <f>IF($A429="", "", VLOOKUP($A429, '2015 data'!B:G, 3, FALSE))</f>
        <v/>
      </c>
      <c r="C429" s="41" t="str">
        <f>IF($A429="", "", VLOOKUP($A429, '2015 data'!B:G, 4, FALSE))</f>
        <v/>
      </c>
      <c r="D429" s="42" t="str">
        <f>IF('2015 Consolidated'!$A429="", "", VLOOKUP('2015 Consolidated'!$A429, '2015 data'!B:G, 5, FALSE))</f>
        <v/>
      </c>
      <c r="E429" s="43" t="str">
        <f>IF($A429="", "", VLOOKUP($A429, '2015 data'!B:G, 6, FALSE))</f>
        <v/>
      </c>
      <c r="F429" s="43" t="str">
        <f>IF($A429="", "", IFERROR(VLOOKUP($A429, '2015 data'!C:G, 5, FALSE), 0))</f>
        <v/>
      </c>
      <c r="G429" s="44" t="str">
        <f>IFERROR(VLOOKUP($A429, '2015 data'!C:G, 4, FALSE), "")</f>
        <v/>
      </c>
      <c r="H429" s="43" t="str">
        <f t="shared" si="42"/>
        <v/>
      </c>
      <c r="I429" s="45" t="str">
        <f>IF($G429&lt;&gt;"","Received",IF($A429="","",Validation!$D$6-$D429))</f>
        <v/>
      </c>
      <c r="J429" s="49" t="str">
        <f t="shared" si="43"/>
        <v/>
      </c>
      <c r="K429" s="49" t="str">
        <f t="shared" si="44"/>
        <v/>
      </c>
      <c r="L429" s="49" t="str">
        <f t="shared" si="45"/>
        <v/>
      </c>
      <c r="M429" s="49" t="str">
        <f t="shared" si="46"/>
        <v/>
      </c>
      <c r="N429" s="49" t="str">
        <f t="shared" si="47"/>
        <v/>
      </c>
      <c r="O429" t="str">
        <f t="shared" si="48"/>
        <v/>
      </c>
    </row>
    <row r="430" spans="1:15" ht="14.4" thickTop="1" thickBot="1" x14ac:dyDescent="0.3">
      <c r="A430" s="41" t="str">
        <f>IF('2015 data'!$A430 = "Sales", '2015 data'!B430, "")</f>
        <v/>
      </c>
      <c r="B430" s="41" t="str">
        <f>IF($A430="", "", VLOOKUP($A430, '2015 data'!B:G, 3, FALSE))</f>
        <v/>
      </c>
      <c r="C430" s="41" t="str">
        <f>IF($A430="", "", VLOOKUP($A430, '2015 data'!B:G, 4, FALSE))</f>
        <v/>
      </c>
      <c r="D430" s="42" t="str">
        <f>IF('2015 Consolidated'!$A430="", "", VLOOKUP('2015 Consolidated'!$A430, '2015 data'!B:G, 5, FALSE))</f>
        <v/>
      </c>
      <c r="E430" s="43" t="str">
        <f>IF($A430="", "", VLOOKUP($A430, '2015 data'!B:G, 6, FALSE))</f>
        <v/>
      </c>
      <c r="F430" s="43" t="str">
        <f>IF($A430="", "", IFERROR(VLOOKUP($A430, '2015 data'!C:G, 5, FALSE), 0))</f>
        <v/>
      </c>
      <c r="G430" s="44" t="str">
        <f>IFERROR(VLOOKUP($A430, '2015 data'!C:G, 4, FALSE), "")</f>
        <v/>
      </c>
      <c r="H430" s="43" t="str">
        <f t="shared" si="42"/>
        <v/>
      </c>
      <c r="I430" s="45" t="str">
        <f>IF($G430&lt;&gt;"","Received",IF($A430="","",Validation!$D$6-$D430))</f>
        <v/>
      </c>
      <c r="J430" s="49" t="str">
        <f t="shared" si="43"/>
        <v/>
      </c>
      <c r="K430" s="49" t="str">
        <f t="shared" si="44"/>
        <v/>
      </c>
      <c r="L430" s="49" t="str">
        <f t="shared" si="45"/>
        <v/>
      </c>
      <c r="M430" s="49" t="str">
        <f t="shared" si="46"/>
        <v/>
      </c>
      <c r="N430" s="49" t="str">
        <f t="shared" si="47"/>
        <v/>
      </c>
      <c r="O430" t="str">
        <f t="shared" si="48"/>
        <v/>
      </c>
    </row>
    <row r="431" spans="1:15" ht="14.4" thickTop="1" thickBot="1" x14ac:dyDescent="0.3">
      <c r="A431" s="41" t="str">
        <f>IF('2015 data'!$A431 = "Sales", '2015 data'!B431, "")</f>
        <v/>
      </c>
      <c r="B431" s="41" t="str">
        <f>IF($A431="", "", VLOOKUP($A431, '2015 data'!B:G, 3, FALSE))</f>
        <v/>
      </c>
      <c r="C431" s="41" t="str">
        <f>IF($A431="", "", VLOOKUP($A431, '2015 data'!B:G, 4, FALSE))</f>
        <v/>
      </c>
      <c r="D431" s="42" t="str">
        <f>IF('2015 Consolidated'!$A431="", "", VLOOKUP('2015 Consolidated'!$A431, '2015 data'!B:G, 5, FALSE))</f>
        <v/>
      </c>
      <c r="E431" s="43" t="str">
        <f>IF($A431="", "", VLOOKUP($A431, '2015 data'!B:G, 6, FALSE))</f>
        <v/>
      </c>
      <c r="F431" s="43" t="str">
        <f>IF($A431="", "", IFERROR(VLOOKUP($A431, '2015 data'!C:G, 5, FALSE), 0))</f>
        <v/>
      </c>
      <c r="G431" s="44" t="str">
        <f>IFERROR(VLOOKUP($A431, '2015 data'!C:G, 4, FALSE), "")</f>
        <v/>
      </c>
      <c r="H431" s="43" t="str">
        <f t="shared" si="42"/>
        <v/>
      </c>
      <c r="I431" s="45" t="str">
        <f>IF($G431&lt;&gt;"","Received",IF($A431="","",Validation!$D$6-$D431))</f>
        <v/>
      </c>
      <c r="J431" s="49" t="str">
        <f t="shared" si="43"/>
        <v/>
      </c>
      <c r="K431" s="49" t="str">
        <f t="shared" si="44"/>
        <v/>
      </c>
      <c r="L431" s="49" t="str">
        <f t="shared" si="45"/>
        <v/>
      </c>
      <c r="M431" s="49" t="str">
        <f t="shared" si="46"/>
        <v/>
      </c>
      <c r="N431" s="49" t="str">
        <f t="shared" si="47"/>
        <v/>
      </c>
      <c r="O431" t="str">
        <f t="shared" si="48"/>
        <v/>
      </c>
    </row>
    <row r="432" spans="1:15" ht="14.4" thickTop="1" thickBot="1" x14ac:dyDescent="0.3">
      <c r="A432" s="41" t="str">
        <f>IF('2015 data'!$A432 = "Sales", '2015 data'!B432, "")</f>
        <v/>
      </c>
      <c r="B432" s="41" t="str">
        <f>IF($A432="", "", VLOOKUP($A432, '2015 data'!B:G, 3, FALSE))</f>
        <v/>
      </c>
      <c r="C432" s="41" t="str">
        <f>IF($A432="", "", VLOOKUP($A432, '2015 data'!B:G, 4, FALSE))</f>
        <v/>
      </c>
      <c r="D432" s="42" t="str">
        <f>IF('2015 Consolidated'!$A432="", "", VLOOKUP('2015 Consolidated'!$A432, '2015 data'!B:G, 5, FALSE))</f>
        <v/>
      </c>
      <c r="E432" s="43" t="str">
        <f>IF($A432="", "", VLOOKUP($A432, '2015 data'!B:G, 6, FALSE))</f>
        <v/>
      </c>
      <c r="F432" s="43" t="str">
        <f>IF($A432="", "", IFERROR(VLOOKUP($A432, '2015 data'!C:G, 5, FALSE), 0))</f>
        <v/>
      </c>
      <c r="G432" s="44" t="str">
        <f>IFERROR(VLOOKUP($A432, '2015 data'!C:G, 4, FALSE), "")</f>
        <v/>
      </c>
      <c r="H432" s="43" t="str">
        <f t="shared" si="42"/>
        <v/>
      </c>
      <c r="I432" s="45" t="str">
        <f>IF($G432&lt;&gt;"","Received",IF($A432="","",Validation!$D$6-$D432))</f>
        <v/>
      </c>
      <c r="J432" s="49" t="str">
        <f t="shared" si="43"/>
        <v/>
      </c>
      <c r="K432" s="49" t="str">
        <f t="shared" si="44"/>
        <v/>
      </c>
      <c r="L432" s="49" t="str">
        <f t="shared" si="45"/>
        <v/>
      </c>
      <c r="M432" s="49" t="str">
        <f t="shared" si="46"/>
        <v/>
      </c>
      <c r="N432" s="49" t="str">
        <f t="shared" si="47"/>
        <v/>
      </c>
      <c r="O432" t="str">
        <f t="shared" si="48"/>
        <v/>
      </c>
    </row>
    <row r="433" spans="1:15" ht="14.4" thickTop="1" thickBot="1" x14ac:dyDescent="0.3">
      <c r="A433" s="41" t="str">
        <f>IF('2015 data'!$A433 = "Sales", '2015 data'!B433, "")</f>
        <v/>
      </c>
      <c r="B433" s="41" t="str">
        <f>IF($A433="", "", VLOOKUP($A433, '2015 data'!B:G, 3, FALSE))</f>
        <v/>
      </c>
      <c r="C433" s="41" t="str">
        <f>IF($A433="", "", VLOOKUP($A433, '2015 data'!B:G, 4, FALSE))</f>
        <v/>
      </c>
      <c r="D433" s="42" t="str">
        <f>IF('2015 Consolidated'!$A433="", "", VLOOKUP('2015 Consolidated'!$A433, '2015 data'!B:G, 5, FALSE))</f>
        <v/>
      </c>
      <c r="E433" s="43" t="str">
        <f>IF($A433="", "", VLOOKUP($A433, '2015 data'!B:G, 6, FALSE))</f>
        <v/>
      </c>
      <c r="F433" s="43" t="str">
        <f>IF($A433="", "", IFERROR(VLOOKUP($A433, '2015 data'!C:G, 5, FALSE), 0))</f>
        <v/>
      </c>
      <c r="G433" s="44" t="str">
        <f>IFERROR(VLOOKUP($A433, '2015 data'!C:G, 4, FALSE), "")</f>
        <v/>
      </c>
      <c r="H433" s="43" t="str">
        <f t="shared" si="42"/>
        <v/>
      </c>
      <c r="I433" s="45" t="str">
        <f>IF($G433&lt;&gt;"","Received",IF($A433="","",Validation!$D$6-$D433))</f>
        <v/>
      </c>
      <c r="J433" s="49" t="str">
        <f t="shared" si="43"/>
        <v/>
      </c>
      <c r="K433" s="49" t="str">
        <f t="shared" si="44"/>
        <v/>
      </c>
      <c r="L433" s="49" t="str">
        <f t="shared" si="45"/>
        <v/>
      </c>
      <c r="M433" s="49" t="str">
        <f t="shared" si="46"/>
        <v/>
      </c>
      <c r="N433" s="49" t="str">
        <f t="shared" si="47"/>
        <v/>
      </c>
      <c r="O433" t="str">
        <f t="shared" si="48"/>
        <v/>
      </c>
    </row>
    <row r="434" spans="1:15" ht="14.4" thickTop="1" thickBot="1" x14ac:dyDescent="0.3">
      <c r="A434" s="41" t="str">
        <f>IF('2015 data'!$A434 = "Sales", '2015 data'!B434, "")</f>
        <v/>
      </c>
      <c r="B434" s="41" t="str">
        <f>IF($A434="", "", VLOOKUP($A434, '2015 data'!B:G, 3, FALSE))</f>
        <v/>
      </c>
      <c r="C434" s="41" t="str">
        <f>IF($A434="", "", VLOOKUP($A434, '2015 data'!B:G, 4, FALSE))</f>
        <v/>
      </c>
      <c r="D434" s="42" t="str">
        <f>IF('2015 Consolidated'!$A434="", "", VLOOKUP('2015 Consolidated'!$A434, '2015 data'!B:G, 5, FALSE))</f>
        <v/>
      </c>
      <c r="E434" s="43" t="str">
        <f>IF($A434="", "", VLOOKUP($A434, '2015 data'!B:G, 6, FALSE))</f>
        <v/>
      </c>
      <c r="F434" s="43" t="str">
        <f>IF($A434="", "", IFERROR(VLOOKUP($A434, '2015 data'!C:G, 5, FALSE), 0))</f>
        <v/>
      </c>
      <c r="G434" s="44" t="str">
        <f>IFERROR(VLOOKUP($A434, '2015 data'!C:G, 4, FALSE), "")</f>
        <v/>
      </c>
      <c r="H434" s="43" t="str">
        <f t="shared" si="42"/>
        <v/>
      </c>
      <c r="I434" s="45" t="str">
        <f>IF($G434&lt;&gt;"","Received",IF($A434="","",Validation!$D$6-$D434))</f>
        <v/>
      </c>
      <c r="J434" s="49" t="str">
        <f t="shared" si="43"/>
        <v/>
      </c>
      <c r="K434" s="49" t="str">
        <f t="shared" si="44"/>
        <v/>
      </c>
      <c r="L434" s="49" t="str">
        <f t="shared" si="45"/>
        <v/>
      </c>
      <c r="M434" s="49" t="str">
        <f t="shared" si="46"/>
        <v/>
      </c>
      <c r="N434" s="49" t="str">
        <f t="shared" si="47"/>
        <v/>
      </c>
      <c r="O434" t="str">
        <f t="shared" si="48"/>
        <v/>
      </c>
    </row>
    <row r="435" spans="1:15" ht="14.4" thickTop="1" thickBot="1" x14ac:dyDescent="0.3">
      <c r="A435" s="41" t="str">
        <f>IF('2015 data'!$A435 = "Sales", '2015 data'!B435, "")</f>
        <v/>
      </c>
      <c r="B435" s="41" t="str">
        <f>IF($A435="", "", VLOOKUP($A435, '2015 data'!B:G, 3, FALSE))</f>
        <v/>
      </c>
      <c r="C435" s="41" t="str">
        <f>IF($A435="", "", VLOOKUP($A435, '2015 data'!B:G, 4, FALSE))</f>
        <v/>
      </c>
      <c r="D435" s="42" t="str">
        <f>IF('2015 Consolidated'!$A435="", "", VLOOKUP('2015 Consolidated'!$A435, '2015 data'!B:G, 5, FALSE))</f>
        <v/>
      </c>
      <c r="E435" s="43" t="str">
        <f>IF($A435="", "", VLOOKUP($A435, '2015 data'!B:G, 6, FALSE))</f>
        <v/>
      </c>
      <c r="F435" s="43" t="str">
        <f>IF($A435="", "", IFERROR(VLOOKUP($A435, '2015 data'!C:G, 5, FALSE), 0))</f>
        <v/>
      </c>
      <c r="G435" s="44" t="str">
        <f>IFERROR(VLOOKUP($A435, '2015 data'!C:G, 4, FALSE), "")</f>
        <v/>
      </c>
      <c r="H435" s="43" t="str">
        <f t="shared" si="42"/>
        <v/>
      </c>
      <c r="I435" s="45" t="str">
        <f>IF($G435&lt;&gt;"","Received",IF($A435="","",Validation!$D$6-$D435))</f>
        <v/>
      </c>
      <c r="J435" s="49" t="str">
        <f t="shared" si="43"/>
        <v/>
      </c>
      <c r="K435" s="49" t="str">
        <f t="shared" si="44"/>
        <v/>
      </c>
      <c r="L435" s="49" t="str">
        <f t="shared" si="45"/>
        <v/>
      </c>
      <c r="M435" s="49" t="str">
        <f t="shared" si="46"/>
        <v/>
      </c>
      <c r="N435" s="49" t="str">
        <f t="shared" si="47"/>
        <v/>
      </c>
      <c r="O435" t="str">
        <f t="shared" si="48"/>
        <v/>
      </c>
    </row>
    <row r="436" spans="1:15" ht="14.4" thickTop="1" thickBot="1" x14ac:dyDescent="0.3">
      <c r="A436" s="41" t="str">
        <f>IF('2015 data'!$A436 = "Sales", '2015 data'!B436, "")</f>
        <v/>
      </c>
      <c r="B436" s="41" t="str">
        <f>IF($A436="", "", VLOOKUP($A436, '2015 data'!B:G, 3, FALSE))</f>
        <v/>
      </c>
      <c r="C436" s="41" t="str">
        <f>IF($A436="", "", VLOOKUP($A436, '2015 data'!B:G, 4, FALSE))</f>
        <v/>
      </c>
      <c r="D436" s="42" t="str">
        <f>IF('2015 Consolidated'!$A436="", "", VLOOKUP('2015 Consolidated'!$A436, '2015 data'!B:G, 5, FALSE))</f>
        <v/>
      </c>
      <c r="E436" s="43" t="str">
        <f>IF($A436="", "", VLOOKUP($A436, '2015 data'!B:G, 6, FALSE))</f>
        <v/>
      </c>
      <c r="F436" s="43" t="str">
        <f>IF($A436="", "", IFERROR(VLOOKUP($A436, '2015 data'!C:G, 5, FALSE), 0))</f>
        <v/>
      </c>
      <c r="G436" s="44" t="str">
        <f>IFERROR(VLOOKUP($A436, '2015 data'!C:G, 4, FALSE), "")</f>
        <v/>
      </c>
      <c r="H436" s="43" t="str">
        <f t="shared" si="42"/>
        <v/>
      </c>
      <c r="I436" s="45" t="str">
        <f>IF($G436&lt;&gt;"","Received",IF($A436="","",Validation!$D$6-$D436))</f>
        <v/>
      </c>
      <c r="J436" s="49" t="str">
        <f t="shared" si="43"/>
        <v/>
      </c>
      <c r="K436" s="49" t="str">
        <f t="shared" si="44"/>
        <v/>
      </c>
      <c r="L436" s="49" t="str">
        <f t="shared" si="45"/>
        <v/>
      </c>
      <c r="M436" s="49" t="str">
        <f t="shared" si="46"/>
        <v/>
      </c>
      <c r="N436" s="49" t="str">
        <f t="shared" si="47"/>
        <v/>
      </c>
      <c r="O436" t="str">
        <f t="shared" si="48"/>
        <v/>
      </c>
    </row>
    <row r="437" spans="1:15" ht="14.4" thickTop="1" thickBot="1" x14ac:dyDescent="0.3">
      <c r="A437" s="41" t="str">
        <f>IF('2015 data'!$A437 = "Sales", '2015 data'!B437, "")</f>
        <v/>
      </c>
      <c r="B437" s="41" t="str">
        <f>IF($A437="", "", VLOOKUP($A437, '2015 data'!B:G, 3, FALSE))</f>
        <v/>
      </c>
      <c r="C437" s="41" t="str">
        <f>IF($A437="", "", VLOOKUP($A437, '2015 data'!B:G, 4, FALSE))</f>
        <v/>
      </c>
      <c r="D437" s="42" t="str">
        <f>IF('2015 Consolidated'!$A437="", "", VLOOKUP('2015 Consolidated'!$A437, '2015 data'!B:G, 5, FALSE))</f>
        <v/>
      </c>
      <c r="E437" s="43" t="str">
        <f>IF($A437="", "", VLOOKUP($A437, '2015 data'!B:G, 6, FALSE))</f>
        <v/>
      </c>
      <c r="F437" s="43" t="str">
        <f>IF($A437="", "", IFERROR(VLOOKUP($A437, '2015 data'!C:G, 5, FALSE), 0))</f>
        <v/>
      </c>
      <c r="G437" s="44" t="str">
        <f>IFERROR(VLOOKUP($A437, '2015 data'!C:G, 4, FALSE), "")</f>
        <v/>
      </c>
      <c r="H437" s="43" t="str">
        <f t="shared" si="42"/>
        <v/>
      </c>
      <c r="I437" s="45" t="str">
        <f>IF($G437&lt;&gt;"","Received",IF($A437="","",Validation!$D$6-$D437))</f>
        <v/>
      </c>
      <c r="J437" s="49" t="str">
        <f t="shared" si="43"/>
        <v/>
      </c>
      <c r="K437" s="49" t="str">
        <f t="shared" si="44"/>
        <v/>
      </c>
      <c r="L437" s="49" t="str">
        <f t="shared" si="45"/>
        <v/>
      </c>
      <c r="M437" s="49" t="str">
        <f t="shared" si="46"/>
        <v/>
      </c>
      <c r="N437" s="49" t="str">
        <f t="shared" si="47"/>
        <v/>
      </c>
      <c r="O437" t="str">
        <f t="shared" si="48"/>
        <v/>
      </c>
    </row>
    <row r="438" spans="1:15" ht="14.4" thickTop="1" thickBot="1" x14ac:dyDescent="0.3">
      <c r="A438" s="41" t="str">
        <f>IF('2015 data'!$A438 = "Sales", '2015 data'!B438, "")</f>
        <v/>
      </c>
      <c r="B438" s="41" t="str">
        <f>IF($A438="", "", VLOOKUP($A438, '2015 data'!B:G, 3, FALSE))</f>
        <v/>
      </c>
      <c r="C438" s="41" t="str">
        <f>IF($A438="", "", VLOOKUP($A438, '2015 data'!B:G, 4, FALSE))</f>
        <v/>
      </c>
      <c r="D438" s="42" t="str">
        <f>IF('2015 Consolidated'!$A438="", "", VLOOKUP('2015 Consolidated'!$A438, '2015 data'!B:G, 5, FALSE))</f>
        <v/>
      </c>
      <c r="E438" s="43" t="str">
        <f>IF($A438="", "", VLOOKUP($A438, '2015 data'!B:G, 6, FALSE))</f>
        <v/>
      </c>
      <c r="F438" s="43" t="str">
        <f>IF($A438="", "", IFERROR(VLOOKUP($A438, '2015 data'!C:G, 5, FALSE), 0))</f>
        <v/>
      </c>
      <c r="G438" s="44" t="str">
        <f>IFERROR(VLOOKUP($A438, '2015 data'!C:G, 4, FALSE), "")</f>
        <v/>
      </c>
      <c r="H438" s="43" t="str">
        <f t="shared" si="42"/>
        <v/>
      </c>
      <c r="I438" s="45" t="str">
        <f>IF($G438&lt;&gt;"","Received",IF($A438="","",Validation!$D$6-$D438))</f>
        <v/>
      </c>
      <c r="J438" s="49" t="str">
        <f t="shared" si="43"/>
        <v/>
      </c>
      <c r="K438" s="49" t="str">
        <f t="shared" si="44"/>
        <v/>
      </c>
      <c r="L438" s="49" t="str">
        <f t="shared" si="45"/>
        <v/>
      </c>
      <c r="M438" s="49" t="str">
        <f t="shared" si="46"/>
        <v/>
      </c>
      <c r="N438" s="49" t="str">
        <f t="shared" si="47"/>
        <v/>
      </c>
      <c r="O438" t="str">
        <f t="shared" si="48"/>
        <v/>
      </c>
    </row>
    <row r="439" spans="1:15" ht="14.4" thickTop="1" thickBot="1" x14ac:dyDescent="0.3">
      <c r="A439" s="41" t="str">
        <f>IF('2015 data'!$A439 = "Sales", '2015 data'!B439, "")</f>
        <v/>
      </c>
      <c r="B439" s="41" t="str">
        <f>IF($A439="", "", VLOOKUP($A439, '2015 data'!B:G, 3, FALSE))</f>
        <v/>
      </c>
      <c r="C439" s="41" t="str">
        <f>IF($A439="", "", VLOOKUP($A439, '2015 data'!B:G, 4, FALSE))</f>
        <v/>
      </c>
      <c r="D439" s="42" t="str">
        <f>IF('2015 Consolidated'!$A439="", "", VLOOKUP('2015 Consolidated'!$A439, '2015 data'!B:G, 5, FALSE))</f>
        <v/>
      </c>
      <c r="E439" s="43" t="str">
        <f>IF($A439="", "", VLOOKUP($A439, '2015 data'!B:G, 6, FALSE))</f>
        <v/>
      </c>
      <c r="F439" s="43" t="str">
        <f>IF($A439="", "", IFERROR(VLOOKUP($A439, '2015 data'!C:G, 5, FALSE), 0))</f>
        <v/>
      </c>
      <c r="G439" s="44" t="str">
        <f>IFERROR(VLOOKUP($A439, '2015 data'!C:G, 4, FALSE), "")</f>
        <v/>
      </c>
      <c r="H439" s="43" t="str">
        <f t="shared" si="42"/>
        <v/>
      </c>
      <c r="I439" s="45" t="str">
        <f>IF($G439&lt;&gt;"","Received",IF($A439="","",Validation!$D$6-$D439))</f>
        <v/>
      </c>
      <c r="J439" s="49" t="str">
        <f t="shared" si="43"/>
        <v/>
      </c>
      <c r="K439" s="49" t="str">
        <f t="shared" si="44"/>
        <v/>
      </c>
      <c r="L439" s="49" t="str">
        <f t="shared" si="45"/>
        <v/>
      </c>
      <c r="M439" s="49" t="str">
        <f t="shared" si="46"/>
        <v/>
      </c>
      <c r="N439" s="49" t="str">
        <f t="shared" si="47"/>
        <v/>
      </c>
      <c r="O439" t="str">
        <f t="shared" si="48"/>
        <v/>
      </c>
    </row>
    <row r="440" spans="1:15" ht="14.4" thickTop="1" thickBot="1" x14ac:dyDescent="0.3">
      <c r="A440" s="41" t="str">
        <f>IF('2015 data'!$A440 = "Sales", '2015 data'!B440, "")</f>
        <v/>
      </c>
      <c r="B440" s="41" t="str">
        <f>IF($A440="", "", VLOOKUP($A440, '2015 data'!B:G, 3, FALSE))</f>
        <v/>
      </c>
      <c r="C440" s="41" t="str">
        <f>IF($A440="", "", VLOOKUP($A440, '2015 data'!B:G, 4, FALSE))</f>
        <v/>
      </c>
      <c r="D440" s="42" t="str">
        <f>IF('2015 Consolidated'!$A440="", "", VLOOKUP('2015 Consolidated'!$A440, '2015 data'!B:G, 5, FALSE))</f>
        <v/>
      </c>
      <c r="E440" s="43" t="str">
        <f>IF($A440="", "", VLOOKUP($A440, '2015 data'!B:G, 6, FALSE))</f>
        <v/>
      </c>
      <c r="F440" s="43" t="str">
        <f>IF($A440="", "", IFERROR(VLOOKUP($A440, '2015 data'!C:G, 5, FALSE), 0))</f>
        <v/>
      </c>
      <c r="G440" s="44" t="str">
        <f>IFERROR(VLOOKUP($A440, '2015 data'!C:G, 4, FALSE), "")</f>
        <v/>
      </c>
      <c r="H440" s="43" t="str">
        <f t="shared" si="42"/>
        <v/>
      </c>
      <c r="I440" s="45" t="str">
        <f>IF($G440&lt;&gt;"","Received",IF($A440="","",Validation!$D$6-$D440))</f>
        <v/>
      </c>
      <c r="J440" s="49" t="str">
        <f t="shared" si="43"/>
        <v/>
      </c>
      <c r="K440" s="49" t="str">
        <f t="shared" si="44"/>
        <v/>
      </c>
      <c r="L440" s="49" t="str">
        <f t="shared" si="45"/>
        <v/>
      </c>
      <c r="M440" s="49" t="str">
        <f t="shared" si="46"/>
        <v/>
      </c>
      <c r="N440" s="49" t="str">
        <f t="shared" si="47"/>
        <v/>
      </c>
      <c r="O440" t="str">
        <f t="shared" si="48"/>
        <v/>
      </c>
    </row>
    <row r="441" spans="1:15" ht="14.4" thickTop="1" thickBot="1" x14ac:dyDescent="0.3">
      <c r="A441" s="41" t="str">
        <f>IF('2015 data'!$A441 = "Sales", '2015 data'!B441, "")</f>
        <v/>
      </c>
      <c r="B441" s="41" t="str">
        <f>IF($A441="", "", VLOOKUP($A441, '2015 data'!B:G, 3, FALSE))</f>
        <v/>
      </c>
      <c r="C441" s="41" t="str">
        <f>IF($A441="", "", VLOOKUP($A441, '2015 data'!B:G, 4, FALSE))</f>
        <v/>
      </c>
      <c r="D441" s="42" t="str">
        <f>IF('2015 Consolidated'!$A441="", "", VLOOKUP('2015 Consolidated'!$A441, '2015 data'!B:G, 5, FALSE))</f>
        <v/>
      </c>
      <c r="E441" s="43" t="str">
        <f>IF($A441="", "", VLOOKUP($A441, '2015 data'!B:G, 6, FALSE))</f>
        <v/>
      </c>
      <c r="F441" s="43" t="str">
        <f>IF($A441="", "", IFERROR(VLOOKUP($A441, '2015 data'!C:G, 5, FALSE), 0))</f>
        <v/>
      </c>
      <c r="G441" s="44" t="str">
        <f>IFERROR(VLOOKUP($A441, '2015 data'!C:G, 4, FALSE), "")</f>
        <v/>
      </c>
      <c r="H441" s="43" t="str">
        <f t="shared" si="42"/>
        <v/>
      </c>
      <c r="I441" s="45" t="str">
        <f>IF($G441&lt;&gt;"","Received",IF($A441="","",Validation!$D$6-$D441))</f>
        <v/>
      </c>
      <c r="J441" s="49" t="str">
        <f t="shared" si="43"/>
        <v/>
      </c>
      <c r="K441" s="49" t="str">
        <f t="shared" si="44"/>
        <v/>
      </c>
      <c r="L441" s="49" t="str">
        <f t="shared" si="45"/>
        <v/>
      </c>
      <c r="M441" s="49" t="str">
        <f t="shared" si="46"/>
        <v/>
      </c>
      <c r="N441" s="49" t="str">
        <f t="shared" si="47"/>
        <v/>
      </c>
      <c r="O441" t="str">
        <f t="shared" si="48"/>
        <v/>
      </c>
    </row>
    <row r="442" spans="1:15" ht="14.4" thickTop="1" thickBot="1" x14ac:dyDescent="0.3">
      <c r="A442" s="41" t="str">
        <f>IF('2015 data'!$A442 = "Sales", '2015 data'!B442, "")</f>
        <v/>
      </c>
      <c r="B442" s="41" t="str">
        <f>IF($A442="", "", VLOOKUP($A442, '2015 data'!B:G, 3, FALSE))</f>
        <v/>
      </c>
      <c r="C442" s="41" t="str">
        <f>IF($A442="", "", VLOOKUP($A442, '2015 data'!B:G, 4, FALSE))</f>
        <v/>
      </c>
      <c r="D442" s="42" t="str">
        <f>IF('2015 Consolidated'!$A442="", "", VLOOKUP('2015 Consolidated'!$A442, '2015 data'!B:G, 5, FALSE))</f>
        <v/>
      </c>
      <c r="E442" s="43" t="str">
        <f>IF($A442="", "", VLOOKUP($A442, '2015 data'!B:G, 6, FALSE))</f>
        <v/>
      </c>
      <c r="F442" s="43" t="str">
        <f>IF($A442="", "", IFERROR(VLOOKUP($A442, '2015 data'!C:G, 5, FALSE), 0))</f>
        <v/>
      </c>
      <c r="G442" s="44" t="str">
        <f>IFERROR(VLOOKUP($A442, '2015 data'!C:G, 4, FALSE), "")</f>
        <v/>
      </c>
      <c r="H442" s="43" t="str">
        <f t="shared" si="42"/>
        <v/>
      </c>
      <c r="I442" s="45" t="str">
        <f>IF($G442&lt;&gt;"","Received",IF($A442="","",Validation!$D$6-$D442))</f>
        <v/>
      </c>
      <c r="J442" s="49" t="str">
        <f t="shared" si="43"/>
        <v/>
      </c>
      <c r="K442" s="49" t="str">
        <f t="shared" si="44"/>
        <v/>
      </c>
      <c r="L442" s="49" t="str">
        <f t="shared" si="45"/>
        <v/>
      </c>
      <c r="M442" s="49" t="str">
        <f t="shared" si="46"/>
        <v/>
      </c>
      <c r="N442" s="49" t="str">
        <f t="shared" si="47"/>
        <v/>
      </c>
      <c r="O442" t="str">
        <f t="shared" si="48"/>
        <v/>
      </c>
    </row>
    <row r="443" spans="1:15" ht="14.4" thickTop="1" thickBot="1" x14ac:dyDescent="0.3">
      <c r="A443" s="41" t="str">
        <f>IF('2015 data'!$A443 = "Sales", '2015 data'!B443, "")</f>
        <v/>
      </c>
      <c r="B443" s="41" t="str">
        <f>IF($A443="", "", VLOOKUP($A443, '2015 data'!B:G, 3, FALSE))</f>
        <v/>
      </c>
      <c r="C443" s="41" t="str">
        <f>IF($A443="", "", VLOOKUP($A443, '2015 data'!B:G, 4, FALSE))</f>
        <v/>
      </c>
      <c r="D443" s="42" t="str">
        <f>IF('2015 Consolidated'!$A443="", "", VLOOKUP('2015 Consolidated'!$A443, '2015 data'!B:G, 5, FALSE))</f>
        <v/>
      </c>
      <c r="E443" s="43" t="str">
        <f>IF($A443="", "", VLOOKUP($A443, '2015 data'!B:G, 6, FALSE))</f>
        <v/>
      </c>
      <c r="F443" s="43" t="str">
        <f>IF($A443="", "", IFERROR(VLOOKUP($A443, '2015 data'!C:G, 5, FALSE), 0))</f>
        <v/>
      </c>
      <c r="G443" s="44" t="str">
        <f>IFERROR(VLOOKUP($A443, '2015 data'!C:G, 4, FALSE), "")</f>
        <v/>
      </c>
      <c r="H443" s="43" t="str">
        <f t="shared" si="42"/>
        <v/>
      </c>
      <c r="I443" s="45" t="str">
        <f>IF($G443&lt;&gt;"","Received",IF($A443="","",Validation!$D$6-$D443))</f>
        <v/>
      </c>
      <c r="J443" s="49" t="str">
        <f t="shared" si="43"/>
        <v/>
      </c>
      <c r="K443" s="49" t="str">
        <f t="shared" si="44"/>
        <v/>
      </c>
      <c r="L443" s="49" t="str">
        <f t="shared" si="45"/>
        <v/>
      </c>
      <c r="M443" s="49" t="str">
        <f t="shared" si="46"/>
        <v/>
      </c>
      <c r="N443" s="49" t="str">
        <f t="shared" si="47"/>
        <v/>
      </c>
      <c r="O443" t="str">
        <f t="shared" si="48"/>
        <v/>
      </c>
    </row>
    <row r="444" spans="1:15" ht="14.4" thickTop="1" thickBot="1" x14ac:dyDescent="0.3">
      <c r="A444" s="41" t="str">
        <f>IF('2015 data'!$A444 = "Sales", '2015 data'!B444, "")</f>
        <v/>
      </c>
      <c r="B444" s="41" t="str">
        <f>IF($A444="", "", VLOOKUP($A444, '2015 data'!B:G, 3, FALSE))</f>
        <v/>
      </c>
      <c r="C444" s="41" t="str">
        <f>IF($A444="", "", VLOOKUP($A444, '2015 data'!B:G, 4, FALSE))</f>
        <v/>
      </c>
      <c r="D444" s="42" t="str">
        <f>IF('2015 Consolidated'!$A444="", "", VLOOKUP('2015 Consolidated'!$A444, '2015 data'!B:G, 5, FALSE))</f>
        <v/>
      </c>
      <c r="E444" s="43" t="str">
        <f>IF($A444="", "", VLOOKUP($A444, '2015 data'!B:G, 6, FALSE))</f>
        <v/>
      </c>
      <c r="F444" s="43" t="str">
        <f>IF($A444="", "", IFERROR(VLOOKUP($A444, '2015 data'!C:G, 5, FALSE), 0))</f>
        <v/>
      </c>
      <c r="G444" s="44" t="str">
        <f>IFERROR(VLOOKUP($A444, '2015 data'!C:G, 4, FALSE), "")</f>
        <v/>
      </c>
      <c r="H444" s="43" t="str">
        <f t="shared" si="42"/>
        <v/>
      </c>
      <c r="I444" s="45" t="str">
        <f>IF($G444&lt;&gt;"","Received",IF($A444="","",Validation!$D$6-$D444))</f>
        <v/>
      </c>
      <c r="J444" s="49" t="str">
        <f t="shared" si="43"/>
        <v/>
      </c>
      <c r="K444" s="49" t="str">
        <f t="shared" si="44"/>
        <v/>
      </c>
      <c r="L444" s="49" t="str">
        <f t="shared" si="45"/>
        <v/>
      </c>
      <c r="M444" s="49" t="str">
        <f t="shared" si="46"/>
        <v/>
      </c>
      <c r="N444" s="49" t="str">
        <f t="shared" si="47"/>
        <v/>
      </c>
      <c r="O444" t="str">
        <f t="shared" si="48"/>
        <v/>
      </c>
    </row>
    <row r="445" spans="1:15" ht="14.4" thickTop="1" thickBot="1" x14ac:dyDescent="0.3">
      <c r="A445" s="41" t="str">
        <f>IF('2015 data'!$A445 = "Sales", '2015 data'!B445, "")</f>
        <v/>
      </c>
      <c r="B445" s="41" t="str">
        <f>IF($A445="", "", VLOOKUP($A445, '2015 data'!B:G, 3, FALSE))</f>
        <v/>
      </c>
      <c r="C445" s="41" t="str">
        <f>IF($A445="", "", VLOOKUP($A445, '2015 data'!B:G, 4, FALSE))</f>
        <v/>
      </c>
      <c r="D445" s="42" t="str">
        <f>IF('2015 Consolidated'!$A445="", "", VLOOKUP('2015 Consolidated'!$A445, '2015 data'!B:G, 5, FALSE))</f>
        <v/>
      </c>
      <c r="E445" s="43" t="str">
        <f>IF($A445="", "", VLOOKUP($A445, '2015 data'!B:G, 6, FALSE))</f>
        <v/>
      </c>
      <c r="F445" s="43" t="str">
        <f>IF($A445="", "", IFERROR(VLOOKUP($A445, '2015 data'!C:G, 5, FALSE), 0))</f>
        <v/>
      </c>
      <c r="G445" s="44" t="str">
        <f>IFERROR(VLOOKUP($A445, '2015 data'!C:G, 4, FALSE), "")</f>
        <v/>
      </c>
      <c r="H445" s="43" t="str">
        <f t="shared" si="42"/>
        <v/>
      </c>
      <c r="I445" s="45" t="str">
        <f>IF($G445&lt;&gt;"","Received",IF($A445="","",Validation!$D$6-$D445))</f>
        <v/>
      </c>
      <c r="J445" s="49" t="str">
        <f t="shared" si="43"/>
        <v/>
      </c>
      <c r="K445" s="49" t="str">
        <f t="shared" si="44"/>
        <v/>
      </c>
      <c r="L445" s="49" t="str">
        <f t="shared" si="45"/>
        <v/>
      </c>
      <c r="M445" s="49" t="str">
        <f t="shared" si="46"/>
        <v/>
      </c>
      <c r="N445" s="49" t="str">
        <f t="shared" si="47"/>
        <v/>
      </c>
      <c r="O445" t="str">
        <f t="shared" si="48"/>
        <v/>
      </c>
    </row>
    <row r="446" spans="1:15" ht="14.4" thickTop="1" thickBot="1" x14ac:dyDescent="0.3">
      <c r="A446" s="41" t="str">
        <f>IF('2015 data'!$A446 = "Sales", '2015 data'!B446, "")</f>
        <v/>
      </c>
      <c r="B446" s="41" t="str">
        <f>IF($A446="", "", VLOOKUP($A446, '2015 data'!B:G, 3, FALSE))</f>
        <v/>
      </c>
      <c r="C446" s="41" t="str">
        <f>IF($A446="", "", VLOOKUP($A446, '2015 data'!B:G, 4, FALSE))</f>
        <v/>
      </c>
      <c r="D446" s="42" t="str">
        <f>IF('2015 Consolidated'!$A446="", "", VLOOKUP('2015 Consolidated'!$A446, '2015 data'!B:G, 5, FALSE))</f>
        <v/>
      </c>
      <c r="E446" s="43" t="str">
        <f>IF($A446="", "", VLOOKUP($A446, '2015 data'!B:G, 6, FALSE))</f>
        <v/>
      </c>
      <c r="F446" s="43" t="str">
        <f>IF($A446="", "", IFERROR(VLOOKUP($A446, '2015 data'!C:G, 5, FALSE), 0))</f>
        <v/>
      </c>
      <c r="G446" s="44" t="str">
        <f>IFERROR(VLOOKUP($A446, '2015 data'!C:G, 4, FALSE), "")</f>
        <v/>
      </c>
      <c r="H446" s="43" t="str">
        <f t="shared" si="42"/>
        <v/>
      </c>
      <c r="I446" s="45" t="str">
        <f>IF($G446&lt;&gt;"","Received",IF($A446="","",Validation!$D$6-$D446))</f>
        <v/>
      </c>
      <c r="J446" s="49" t="str">
        <f t="shared" si="43"/>
        <v/>
      </c>
      <c r="K446" s="49" t="str">
        <f t="shared" si="44"/>
        <v/>
      </c>
      <c r="L446" s="49" t="str">
        <f t="shared" si="45"/>
        <v/>
      </c>
      <c r="M446" s="49" t="str">
        <f t="shared" si="46"/>
        <v/>
      </c>
      <c r="N446" s="49" t="str">
        <f t="shared" si="47"/>
        <v/>
      </c>
      <c r="O446" t="str">
        <f t="shared" si="48"/>
        <v/>
      </c>
    </row>
    <row r="447" spans="1:15" ht="14.4" thickTop="1" thickBot="1" x14ac:dyDescent="0.3">
      <c r="A447" s="41" t="str">
        <f>IF('2015 data'!$A447 = "Sales", '2015 data'!B447, "")</f>
        <v/>
      </c>
      <c r="B447" s="41" t="str">
        <f>IF($A447="", "", VLOOKUP($A447, '2015 data'!B:G, 3, FALSE))</f>
        <v/>
      </c>
      <c r="C447" s="41" t="str">
        <f>IF($A447="", "", VLOOKUP($A447, '2015 data'!B:G, 4, FALSE))</f>
        <v/>
      </c>
      <c r="D447" s="42" t="str">
        <f>IF('2015 Consolidated'!$A447="", "", VLOOKUP('2015 Consolidated'!$A447, '2015 data'!B:G, 5, FALSE))</f>
        <v/>
      </c>
      <c r="E447" s="43" t="str">
        <f>IF($A447="", "", VLOOKUP($A447, '2015 data'!B:G, 6, FALSE))</f>
        <v/>
      </c>
      <c r="F447" s="43" t="str">
        <f>IF($A447="", "", IFERROR(VLOOKUP($A447, '2015 data'!C:G, 5, FALSE), 0))</f>
        <v/>
      </c>
      <c r="G447" s="44" t="str">
        <f>IFERROR(VLOOKUP($A447, '2015 data'!C:G, 4, FALSE), "")</f>
        <v/>
      </c>
      <c r="H447" s="43" t="str">
        <f t="shared" si="42"/>
        <v/>
      </c>
      <c r="I447" s="45" t="str">
        <f>IF($G447&lt;&gt;"","Received",IF($A447="","",Validation!$D$6-$D447))</f>
        <v/>
      </c>
      <c r="J447" s="49" t="str">
        <f t="shared" si="43"/>
        <v/>
      </c>
      <c r="K447" s="49" t="str">
        <f t="shared" si="44"/>
        <v/>
      </c>
      <c r="L447" s="49" t="str">
        <f t="shared" si="45"/>
        <v/>
      </c>
      <c r="M447" s="49" t="str">
        <f t="shared" si="46"/>
        <v/>
      </c>
      <c r="N447" s="49" t="str">
        <f t="shared" si="47"/>
        <v/>
      </c>
      <c r="O447" t="str">
        <f t="shared" si="48"/>
        <v/>
      </c>
    </row>
    <row r="448" spans="1:15" ht="14.4" thickTop="1" thickBot="1" x14ac:dyDescent="0.3">
      <c r="A448" s="41" t="str">
        <f>IF('2015 data'!$A448 = "Sales", '2015 data'!B448, "")</f>
        <v/>
      </c>
      <c r="B448" s="41" t="str">
        <f>IF($A448="", "", VLOOKUP($A448, '2015 data'!B:G, 3, FALSE))</f>
        <v/>
      </c>
      <c r="C448" s="41" t="str">
        <f>IF($A448="", "", VLOOKUP($A448, '2015 data'!B:G, 4, FALSE))</f>
        <v/>
      </c>
      <c r="D448" s="42" t="str">
        <f>IF('2015 Consolidated'!$A448="", "", VLOOKUP('2015 Consolidated'!$A448, '2015 data'!B:G, 5, FALSE))</f>
        <v/>
      </c>
      <c r="E448" s="43" t="str">
        <f>IF($A448="", "", VLOOKUP($A448, '2015 data'!B:G, 6, FALSE))</f>
        <v/>
      </c>
      <c r="F448" s="43" t="str">
        <f>IF($A448="", "", IFERROR(VLOOKUP($A448, '2015 data'!C:G, 5, FALSE), 0))</f>
        <v/>
      </c>
      <c r="G448" s="44" t="str">
        <f>IFERROR(VLOOKUP($A448, '2015 data'!C:G, 4, FALSE), "")</f>
        <v/>
      </c>
      <c r="H448" s="43" t="str">
        <f t="shared" si="42"/>
        <v/>
      </c>
      <c r="I448" s="45" t="str">
        <f>IF($G448&lt;&gt;"","Received",IF($A448="","",Validation!$D$6-$D448))</f>
        <v/>
      </c>
      <c r="J448" s="49" t="str">
        <f t="shared" si="43"/>
        <v/>
      </c>
      <c r="K448" s="49" t="str">
        <f t="shared" si="44"/>
        <v/>
      </c>
      <c r="L448" s="49" t="str">
        <f t="shared" si="45"/>
        <v/>
      </c>
      <c r="M448" s="49" t="str">
        <f t="shared" si="46"/>
        <v/>
      </c>
      <c r="N448" s="49" t="str">
        <f t="shared" si="47"/>
        <v/>
      </c>
      <c r="O448" t="str">
        <f t="shared" si="48"/>
        <v/>
      </c>
    </row>
    <row r="449" spans="1:15" ht="14.4" thickTop="1" thickBot="1" x14ac:dyDescent="0.3">
      <c r="A449" s="41" t="str">
        <f>IF('2015 data'!$A449 = "Sales", '2015 data'!B449, "")</f>
        <v/>
      </c>
      <c r="B449" s="41" t="str">
        <f>IF($A449="", "", VLOOKUP($A449, '2015 data'!B:G, 3, FALSE))</f>
        <v/>
      </c>
      <c r="C449" s="41" t="str">
        <f>IF($A449="", "", VLOOKUP($A449, '2015 data'!B:G, 4, FALSE))</f>
        <v/>
      </c>
      <c r="D449" s="42" t="str">
        <f>IF('2015 Consolidated'!$A449="", "", VLOOKUP('2015 Consolidated'!$A449, '2015 data'!B:G, 5, FALSE))</f>
        <v/>
      </c>
      <c r="E449" s="43" t="str">
        <f>IF($A449="", "", VLOOKUP($A449, '2015 data'!B:G, 6, FALSE))</f>
        <v/>
      </c>
      <c r="F449" s="43" t="str">
        <f>IF($A449="", "", IFERROR(VLOOKUP($A449, '2015 data'!C:G, 5, FALSE), 0))</f>
        <v/>
      </c>
      <c r="G449" s="44" t="str">
        <f>IFERROR(VLOOKUP($A449, '2015 data'!C:G, 4, FALSE), "")</f>
        <v/>
      </c>
      <c r="H449" s="43" t="str">
        <f t="shared" si="42"/>
        <v/>
      </c>
      <c r="I449" s="45" t="str">
        <f>IF($G449&lt;&gt;"","Received",IF($A449="","",Validation!$D$6-$D449))</f>
        <v/>
      </c>
      <c r="J449" s="49" t="str">
        <f t="shared" si="43"/>
        <v/>
      </c>
      <c r="K449" s="49" t="str">
        <f t="shared" si="44"/>
        <v/>
      </c>
      <c r="L449" s="49" t="str">
        <f t="shared" si="45"/>
        <v/>
      </c>
      <c r="M449" s="49" t="str">
        <f t="shared" si="46"/>
        <v/>
      </c>
      <c r="N449" s="49" t="str">
        <f t="shared" si="47"/>
        <v/>
      </c>
      <c r="O449" t="str">
        <f t="shared" si="48"/>
        <v/>
      </c>
    </row>
    <row r="450" spans="1:15" ht="14.4" thickTop="1" thickBot="1" x14ac:dyDescent="0.3">
      <c r="A450" s="41" t="str">
        <f>IF('2015 data'!$A450 = "Sales", '2015 data'!B450, "")</f>
        <v/>
      </c>
      <c r="B450" s="41" t="str">
        <f>IF($A450="", "", VLOOKUP($A450, '2015 data'!B:G, 3, FALSE))</f>
        <v/>
      </c>
      <c r="C450" s="41" t="str">
        <f>IF($A450="", "", VLOOKUP($A450, '2015 data'!B:G, 4, FALSE))</f>
        <v/>
      </c>
      <c r="D450" s="42" t="str">
        <f>IF('2015 Consolidated'!$A450="", "", VLOOKUP('2015 Consolidated'!$A450, '2015 data'!B:G, 5, FALSE))</f>
        <v/>
      </c>
      <c r="E450" s="43" t="str">
        <f>IF($A450="", "", VLOOKUP($A450, '2015 data'!B:G, 6, FALSE))</f>
        <v/>
      </c>
      <c r="F450" s="43" t="str">
        <f>IF($A450="", "", IFERROR(VLOOKUP($A450, '2015 data'!C:G, 5, FALSE), 0))</f>
        <v/>
      </c>
      <c r="G450" s="44" t="str">
        <f>IFERROR(VLOOKUP($A450, '2015 data'!C:G, 4, FALSE), "")</f>
        <v/>
      </c>
      <c r="H450" s="43" t="str">
        <f t="shared" si="42"/>
        <v/>
      </c>
      <c r="I450" s="45" t="str">
        <f>IF($G450&lt;&gt;"","Received",IF($A450="","",Validation!$D$6-$D450))</f>
        <v/>
      </c>
      <c r="J450" s="49" t="str">
        <f t="shared" si="43"/>
        <v/>
      </c>
      <c r="K450" s="49" t="str">
        <f t="shared" si="44"/>
        <v/>
      </c>
      <c r="L450" s="49" t="str">
        <f t="shared" si="45"/>
        <v/>
      </c>
      <c r="M450" s="49" t="str">
        <f t="shared" si="46"/>
        <v/>
      </c>
      <c r="N450" s="49" t="str">
        <f t="shared" si="47"/>
        <v/>
      </c>
      <c r="O450" t="str">
        <f t="shared" si="48"/>
        <v/>
      </c>
    </row>
    <row r="451" spans="1:15" ht="14.4" thickTop="1" thickBot="1" x14ac:dyDescent="0.3">
      <c r="A451" s="41" t="str">
        <f>IF('2015 data'!$A451 = "Sales", '2015 data'!B451, "")</f>
        <v/>
      </c>
      <c r="B451" s="41" t="str">
        <f>IF($A451="", "", VLOOKUP($A451, '2015 data'!B:G, 3, FALSE))</f>
        <v/>
      </c>
      <c r="C451" s="41" t="str">
        <f>IF($A451="", "", VLOOKUP($A451, '2015 data'!B:G, 4, FALSE))</f>
        <v/>
      </c>
      <c r="D451" s="42" t="str">
        <f>IF('2015 Consolidated'!$A451="", "", VLOOKUP('2015 Consolidated'!$A451, '2015 data'!B:G, 5, FALSE))</f>
        <v/>
      </c>
      <c r="E451" s="43" t="str">
        <f>IF($A451="", "", VLOOKUP($A451, '2015 data'!B:G, 6, FALSE))</f>
        <v/>
      </c>
      <c r="F451" s="43" t="str">
        <f>IF($A451="", "", IFERROR(VLOOKUP($A451, '2015 data'!C:G, 5, FALSE), 0))</f>
        <v/>
      </c>
      <c r="G451" s="44" t="str">
        <f>IFERROR(VLOOKUP($A451, '2015 data'!C:G, 4, FALSE), "")</f>
        <v/>
      </c>
      <c r="H451" s="43" t="str">
        <f t="shared" ref="H451:H514" si="49">IFERROR($E451+$F451, "")</f>
        <v/>
      </c>
      <c r="I451" s="45" t="str">
        <f>IF($G451&lt;&gt;"","Received",IF($A451="","",Validation!$D$6-$D451))</f>
        <v/>
      </c>
      <c r="J451" s="49" t="str">
        <f t="shared" ref="J451:J514" si="50">IF($I451="", "", IF($I451="Received", 0, 1))</f>
        <v/>
      </c>
      <c r="K451" s="49" t="str">
        <f t="shared" ref="K451:K514" si="51">IF($J451=1, IF(AND($I451&lt;=30, $I451&gt;=0), "0-30 days", IF(AND($I451&lt;=60, $I451&gt;=31), "31-60 days", IF(AND($I451&lt;=90, $I451&gt;=61), "61-90 days", IF($I451&gt;90, "&gt;90 days", "")))), "")</f>
        <v/>
      </c>
      <c r="L451" s="49" t="str">
        <f t="shared" ref="L451:L514" si="52">IFERROR(YEAR($D451), "")</f>
        <v/>
      </c>
      <c r="M451" s="49" t="str">
        <f t="shared" ref="M451:M514" si="53">IFERROR(YEAR($G451), "")</f>
        <v/>
      </c>
      <c r="N451" s="49" t="str">
        <f t="shared" ref="N451:N514" si="54">IFERROR(MONTH($G451), "")</f>
        <v/>
      </c>
      <c r="O451" t="str">
        <f t="shared" ref="O451:O514" si="55">IF($A451="","",COUNTIF($A:$A,$A451))</f>
        <v/>
      </c>
    </row>
    <row r="452" spans="1:15" ht="14.4" thickTop="1" thickBot="1" x14ac:dyDescent="0.3">
      <c r="A452" s="41" t="str">
        <f>IF('2015 data'!$A452 = "Sales", '2015 data'!B452, "")</f>
        <v/>
      </c>
      <c r="B452" s="41" t="str">
        <f>IF($A452="", "", VLOOKUP($A452, '2015 data'!B:G, 3, FALSE))</f>
        <v/>
      </c>
      <c r="C452" s="41" t="str">
        <f>IF($A452="", "", VLOOKUP($A452, '2015 data'!B:G, 4, FALSE))</f>
        <v/>
      </c>
      <c r="D452" s="42" t="str">
        <f>IF('2015 Consolidated'!$A452="", "", VLOOKUP('2015 Consolidated'!$A452, '2015 data'!B:G, 5, FALSE))</f>
        <v/>
      </c>
      <c r="E452" s="43" t="str">
        <f>IF($A452="", "", VLOOKUP($A452, '2015 data'!B:G, 6, FALSE))</f>
        <v/>
      </c>
      <c r="F452" s="43" t="str">
        <f>IF($A452="", "", IFERROR(VLOOKUP($A452, '2015 data'!C:G, 5, FALSE), 0))</f>
        <v/>
      </c>
      <c r="G452" s="44" t="str">
        <f>IFERROR(VLOOKUP($A452, '2015 data'!C:G, 4, FALSE), "")</f>
        <v/>
      </c>
      <c r="H452" s="43" t="str">
        <f t="shared" si="49"/>
        <v/>
      </c>
      <c r="I452" s="45" t="str">
        <f>IF($G452&lt;&gt;"","Received",IF($A452="","",Validation!$D$6-$D452))</f>
        <v/>
      </c>
      <c r="J452" s="49" t="str">
        <f t="shared" si="50"/>
        <v/>
      </c>
      <c r="K452" s="49" t="str">
        <f t="shared" si="51"/>
        <v/>
      </c>
      <c r="L452" s="49" t="str">
        <f t="shared" si="52"/>
        <v/>
      </c>
      <c r="M452" s="49" t="str">
        <f t="shared" si="53"/>
        <v/>
      </c>
      <c r="N452" s="49" t="str">
        <f t="shared" si="54"/>
        <v/>
      </c>
      <c r="O452" t="str">
        <f t="shared" si="55"/>
        <v/>
      </c>
    </row>
    <row r="453" spans="1:15" ht="14.4" thickTop="1" thickBot="1" x14ac:dyDescent="0.3">
      <c r="A453" s="41" t="str">
        <f>IF('2015 data'!$A453 = "Sales", '2015 data'!B453, "")</f>
        <v/>
      </c>
      <c r="B453" s="41" t="str">
        <f>IF($A453="", "", VLOOKUP($A453, '2015 data'!B:G, 3, FALSE))</f>
        <v/>
      </c>
      <c r="C453" s="41" t="str">
        <f>IF($A453="", "", VLOOKUP($A453, '2015 data'!B:G, 4, FALSE))</f>
        <v/>
      </c>
      <c r="D453" s="42" t="str">
        <f>IF('2015 Consolidated'!$A453="", "", VLOOKUP('2015 Consolidated'!$A453, '2015 data'!B:G, 5, FALSE))</f>
        <v/>
      </c>
      <c r="E453" s="43" t="str">
        <f>IF($A453="", "", VLOOKUP($A453, '2015 data'!B:G, 6, FALSE))</f>
        <v/>
      </c>
      <c r="F453" s="43" t="str">
        <f>IF($A453="", "", IFERROR(VLOOKUP($A453, '2015 data'!C:G, 5, FALSE), 0))</f>
        <v/>
      </c>
      <c r="G453" s="44" t="str">
        <f>IFERROR(VLOOKUP($A453, '2015 data'!C:G, 4, FALSE), "")</f>
        <v/>
      </c>
      <c r="H453" s="43" t="str">
        <f t="shared" si="49"/>
        <v/>
      </c>
      <c r="I453" s="45" t="str">
        <f>IF($G453&lt;&gt;"","Received",IF($A453="","",Validation!$D$6-$D453))</f>
        <v/>
      </c>
      <c r="J453" s="49" t="str">
        <f t="shared" si="50"/>
        <v/>
      </c>
      <c r="K453" s="49" t="str">
        <f t="shared" si="51"/>
        <v/>
      </c>
      <c r="L453" s="49" t="str">
        <f t="shared" si="52"/>
        <v/>
      </c>
      <c r="M453" s="49" t="str">
        <f t="shared" si="53"/>
        <v/>
      </c>
      <c r="N453" s="49" t="str">
        <f t="shared" si="54"/>
        <v/>
      </c>
      <c r="O453" t="str">
        <f t="shared" si="55"/>
        <v/>
      </c>
    </row>
    <row r="454" spans="1:15" ht="14.4" thickTop="1" thickBot="1" x14ac:dyDescent="0.3">
      <c r="A454" s="41" t="str">
        <f>IF('2015 data'!$A454 = "Sales", '2015 data'!B454, "")</f>
        <v/>
      </c>
      <c r="B454" s="41" t="str">
        <f>IF($A454="", "", VLOOKUP($A454, '2015 data'!B:G, 3, FALSE))</f>
        <v/>
      </c>
      <c r="C454" s="41" t="str">
        <f>IF($A454="", "", VLOOKUP($A454, '2015 data'!B:G, 4, FALSE))</f>
        <v/>
      </c>
      <c r="D454" s="42" t="str">
        <f>IF('2015 Consolidated'!$A454="", "", VLOOKUP('2015 Consolidated'!$A454, '2015 data'!B:G, 5, FALSE))</f>
        <v/>
      </c>
      <c r="E454" s="43" t="str">
        <f>IF($A454="", "", VLOOKUP($A454, '2015 data'!B:G, 6, FALSE))</f>
        <v/>
      </c>
      <c r="F454" s="43" t="str">
        <f>IF($A454="", "", IFERROR(VLOOKUP($A454, '2015 data'!C:G, 5, FALSE), 0))</f>
        <v/>
      </c>
      <c r="G454" s="44" t="str">
        <f>IFERROR(VLOOKUP($A454, '2015 data'!C:G, 4, FALSE), "")</f>
        <v/>
      </c>
      <c r="H454" s="43" t="str">
        <f t="shared" si="49"/>
        <v/>
      </c>
      <c r="I454" s="45" t="str">
        <f>IF($G454&lt;&gt;"","Received",IF($A454="","",Validation!$D$6-$D454))</f>
        <v/>
      </c>
      <c r="J454" s="49" t="str">
        <f t="shared" si="50"/>
        <v/>
      </c>
      <c r="K454" s="49" t="str">
        <f t="shared" si="51"/>
        <v/>
      </c>
      <c r="L454" s="49" t="str">
        <f t="shared" si="52"/>
        <v/>
      </c>
      <c r="M454" s="49" t="str">
        <f t="shared" si="53"/>
        <v/>
      </c>
      <c r="N454" s="49" t="str">
        <f t="shared" si="54"/>
        <v/>
      </c>
      <c r="O454" t="str">
        <f t="shared" si="55"/>
        <v/>
      </c>
    </row>
    <row r="455" spans="1:15" ht="14.4" thickTop="1" thickBot="1" x14ac:dyDescent="0.3">
      <c r="A455" s="41" t="str">
        <f>IF('2015 data'!$A455 = "Sales", '2015 data'!B455, "")</f>
        <v/>
      </c>
      <c r="B455" s="41" t="str">
        <f>IF($A455="", "", VLOOKUP($A455, '2015 data'!B:G, 3, FALSE))</f>
        <v/>
      </c>
      <c r="C455" s="41" t="str">
        <f>IF($A455="", "", VLOOKUP($A455, '2015 data'!B:G, 4, FALSE))</f>
        <v/>
      </c>
      <c r="D455" s="42" t="str">
        <f>IF('2015 Consolidated'!$A455="", "", VLOOKUP('2015 Consolidated'!$A455, '2015 data'!B:G, 5, FALSE))</f>
        <v/>
      </c>
      <c r="E455" s="43" t="str">
        <f>IF($A455="", "", VLOOKUP($A455, '2015 data'!B:G, 6, FALSE))</f>
        <v/>
      </c>
      <c r="F455" s="43" t="str">
        <f>IF($A455="", "", IFERROR(VLOOKUP($A455, '2015 data'!C:G, 5, FALSE), 0))</f>
        <v/>
      </c>
      <c r="G455" s="44" t="str">
        <f>IFERROR(VLOOKUP($A455, '2015 data'!C:G, 4, FALSE), "")</f>
        <v/>
      </c>
      <c r="H455" s="43" t="str">
        <f t="shared" si="49"/>
        <v/>
      </c>
      <c r="I455" s="45" t="str">
        <f>IF($G455&lt;&gt;"","Received",IF($A455="","",Validation!$D$6-$D455))</f>
        <v/>
      </c>
      <c r="J455" s="49" t="str">
        <f t="shared" si="50"/>
        <v/>
      </c>
      <c r="K455" s="49" t="str">
        <f t="shared" si="51"/>
        <v/>
      </c>
      <c r="L455" s="49" t="str">
        <f t="shared" si="52"/>
        <v/>
      </c>
      <c r="M455" s="49" t="str">
        <f t="shared" si="53"/>
        <v/>
      </c>
      <c r="N455" s="49" t="str">
        <f t="shared" si="54"/>
        <v/>
      </c>
      <c r="O455" t="str">
        <f t="shared" si="55"/>
        <v/>
      </c>
    </row>
    <row r="456" spans="1:15" ht="14.4" thickTop="1" thickBot="1" x14ac:dyDescent="0.3">
      <c r="A456" s="41" t="str">
        <f>IF('2015 data'!$A456 = "Sales", '2015 data'!B456, "")</f>
        <v/>
      </c>
      <c r="B456" s="41" t="str">
        <f>IF($A456="", "", VLOOKUP($A456, '2015 data'!B:G, 3, FALSE))</f>
        <v/>
      </c>
      <c r="C456" s="41" t="str">
        <f>IF($A456="", "", VLOOKUP($A456, '2015 data'!B:G, 4, FALSE))</f>
        <v/>
      </c>
      <c r="D456" s="42" t="str">
        <f>IF('2015 Consolidated'!$A456="", "", VLOOKUP('2015 Consolidated'!$A456, '2015 data'!B:G, 5, FALSE))</f>
        <v/>
      </c>
      <c r="E456" s="43" t="str">
        <f>IF($A456="", "", VLOOKUP($A456, '2015 data'!B:G, 6, FALSE))</f>
        <v/>
      </c>
      <c r="F456" s="43" t="str">
        <f>IF($A456="", "", IFERROR(VLOOKUP($A456, '2015 data'!C:G, 5, FALSE), 0))</f>
        <v/>
      </c>
      <c r="G456" s="44" t="str">
        <f>IFERROR(VLOOKUP($A456, '2015 data'!C:G, 4, FALSE), "")</f>
        <v/>
      </c>
      <c r="H456" s="43" t="str">
        <f t="shared" si="49"/>
        <v/>
      </c>
      <c r="I456" s="45" t="str">
        <f>IF($G456&lt;&gt;"","Received",IF($A456="","",Validation!$D$6-$D456))</f>
        <v/>
      </c>
      <c r="J456" s="49" t="str">
        <f t="shared" si="50"/>
        <v/>
      </c>
      <c r="K456" s="49" t="str">
        <f t="shared" si="51"/>
        <v/>
      </c>
      <c r="L456" s="49" t="str">
        <f t="shared" si="52"/>
        <v/>
      </c>
      <c r="M456" s="49" t="str">
        <f t="shared" si="53"/>
        <v/>
      </c>
      <c r="N456" s="49" t="str">
        <f t="shared" si="54"/>
        <v/>
      </c>
      <c r="O456" t="str">
        <f t="shared" si="55"/>
        <v/>
      </c>
    </row>
    <row r="457" spans="1:15" ht="14.4" thickTop="1" thickBot="1" x14ac:dyDescent="0.3">
      <c r="A457" s="41" t="str">
        <f>IF('2015 data'!$A457 = "Sales", '2015 data'!B457, "")</f>
        <v/>
      </c>
      <c r="B457" s="41" t="str">
        <f>IF($A457="", "", VLOOKUP($A457, '2015 data'!B:G, 3, FALSE))</f>
        <v/>
      </c>
      <c r="C457" s="41" t="str">
        <f>IF($A457="", "", VLOOKUP($A457, '2015 data'!B:G, 4, FALSE))</f>
        <v/>
      </c>
      <c r="D457" s="42" t="str">
        <f>IF('2015 Consolidated'!$A457="", "", VLOOKUP('2015 Consolidated'!$A457, '2015 data'!B:G, 5, FALSE))</f>
        <v/>
      </c>
      <c r="E457" s="43" t="str">
        <f>IF($A457="", "", VLOOKUP($A457, '2015 data'!B:G, 6, FALSE))</f>
        <v/>
      </c>
      <c r="F457" s="43" t="str">
        <f>IF($A457="", "", IFERROR(VLOOKUP($A457, '2015 data'!C:G, 5, FALSE), 0))</f>
        <v/>
      </c>
      <c r="G457" s="44" t="str">
        <f>IFERROR(VLOOKUP($A457, '2015 data'!C:G, 4, FALSE), "")</f>
        <v/>
      </c>
      <c r="H457" s="43" t="str">
        <f t="shared" si="49"/>
        <v/>
      </c>
      <c r="I457" s="45" t="str">
        <f>IF($G457&lt;&gt;"","Received",IF($A457="","",Validation!$D$6-$D457))</f>
        <v/>
      </c>
      <c r="J457" s="49" t="str">
        <f t="shared" si="50"/>
        <v/>
      </c>
      <c r="K457" s="49" t="str">
        <f t="shared" si="51"/>
        <v/>
      </c>
      <c r="L457" s="49" t="str">
        <f t="shared" si="52"/>
        <v/>
      </c>
      <c r="M457" s="49" t="str">
        <f t="shared" si="53"/>
        <v/>
      </c>
      <c r="N457" s="49" t="str">
        <f t="shared" si="54"/>
        <v/>
      </c>
      <c r="O457" t="str">
        <f t="shared" si="55"/>
        <v/>
      </c>
    </row>
    <row r="458" spans="1:15" ht="14.4" thickTop="1" thickBot="1" x14ac:dyDescent="0.3">
      <c r="A458" s="41" t="str">
        <f>IF('2015 data'!$A458 = "Sales", '2015 data'!B458, "")</f>
        <v/>
      </c>
      <c r="B458" s="41" t="str">
        <f>IF($A458="", "", VLOOKUP($A458, '2015 data'!B:G, 3, FALSE))</f>
        <v/>
      </c>
      <c r="C458" s="41" t="str">
        <f>IF($A458="", "", VLOOKUP($A458, '2015 data'!B:G, 4, FALSE))</f>
        <v/>
      </c>
      <c r="D458" s="42" t="str">
        <f>IF('2015 Consolidated'!$A458="", "", VLOOKUP('2015 Consolidated'!$A458, '2015 data'!B:G, 5, FALSE))</f>
        <v/>
      </c>
      <c r="E458" s="43" t="str">
        <f>IF($A458="", "", VLOOKUP($A458, '2015 data'!B:G, 6, FALSE))</f>
        <v/>
      </c>
      <c r="F458" s="43" t="str">
        <f>IF($A458="", "", IFERROR(VLOOKUP($A458, '2015 data'!C:G, 5, FALSE), 0))</f>
        <v/>
      </c>
      <c r="G458" s="44" t="str">
        <f>IFERROR(VLOOKUP($A458, '2015 data'!C:G, 4, FALSE), "")</f>
        <v/>
      </c>
      <c r="H458" s="43" t="str">
        <f t="shared" si="49"/>
        <v/>
      </c>
      <c r="I458" s="45" t="str">
        <f>IF($G458&lt;&gt;"","Received",IF($A458="","",Validation!$D$6-$D458))</f>
        <v/>
      </c>
      <c r="J458" s="49" t="str">
        <f t="shared" si="50"/>
        <v/>
      </c>
      <c r="K458" s="49" t="str">
        <f t="shared" si="51"/>
        <v/>
      </c>
      <c r="L458" s="49" t="str">
        <f t="shared" si="52"/>
        <v/>
      </c>
      <c r="M458" s="49" t="str">
        <f t="shared" si="53"/>
        <v/>
      </c>
      <c r="N458" s="49" t="str">
        <f t="shared" si="54"/>
        <v/>
      </c>
      <c r="O458" t="str">
        <f t="shared" si="55"/>
        <v/>
      </c>
    </row>
    <row r="459" spans="1:15" ht="14.4" thickTop="1" thickBot="1" x14ac:dyDescent="0.3">
      <c r="A459" s="41" t="str">
        <f>IF('2015 data'!$A459 = "Sales", '2015 data'!B459, "")</f>
        <v/>
      </c>
      <c r="B459" s="41" t="str">
        <f>IF($A459="", "", VLOOKUP($A459, '2015 data'!B:G, 3, FALSE))</f>
        <v/>
      </c>
      <c r="C459" s="41" t="str">
        <f>IF($A459="", "", VLOOKUP($A459, '2015 data'!B:G, 4, FALSE))</f>
        <v/>
      </c>
      <c r="D459" s="42" t="str">
        <f>IF('2015 Consolidated'!$A459="", "", VLOOKUP('2015 Consolidated'!$A459, '2015 data'!B:G, 5, FALSE))</f>
        <v/>
      </c>
      <c r="E459" s="43" t="str">
        <f>IF($A459="", "", VLOOKUP($A459, '2015 data'!B:G, 6, FALSE))</f>
        <v/>
      </c>
      <c r="F459" s="43" t="str">
        <f>IF($A459="", "", IFERROR(VLOOKUP($A459, '2015 data'!C:G, 5, FALSE), 0))</f>
        <v/>
      </c>
      <c r="G459" s="44" t="str">
        <f>IFERROR(VLOOKUP($A459, '2015 data'!C:G, 4, FALSE), "")</f>
        <v/>
      </c>
      <c r="H459" s="43" t="str">
        <f t="shared" si="49"/>
        <v/>
      </c>
      <c r="I459" s="45" t="str">
        <f>IF($G459&lt;&gt;"","Received",IF($A459="","",Validation!$D$6-$D459))</f>
        <v/>
      </c>
      <c r="J459" s="49" t="str">
        <f t="shared" si="50"/>
        <v/>
      </c>
      <c r="K459" s="49" t="str">
        <f t="shared" si="51"/>
        <v/>
      </c>
      <c r="L459" s="49" t="str">
        <f t="shared" si="52"/>
        <v/>
      </c>
      <c r="M459" s="49" t="str">
        <f t="shared" si="53"/>
        <v/>
      </c>
      <c r="N459" s="49" t="str">
        <f t="shared" si="54"/>
        <v/>
      </c>
      <c r="O459" t="str">
        <f t="shared" si="55"/>
        <v/>
      </c>
    </row>
    <row r="460" spans="1:15" ht="14.4" thickTop="1" thickBot="1" x14ac:dyDescent="0.3">
      <c r="A460" s="41" t="str">
        <f>IF('2015 data'!$A460 = "Sales", '2015 data'!B460, "")</f>
        <v/>
      </c>
      <c r="B460" s="41" t="str">
        <f>IF($A460="", "", VLOOKUP($A460, '2015 data'!B:G, 3, FALSE))</f>
        <v/>
      </c>
      <c r="C460" s="41" t="str">
        <f>IF($A460="", "", VLOOKUP($A460, '2015 data'!B:G, 4, FALSE))</f>
        <v/>
      </c>
      <c r="D460" s="42" t="str">
        <f>IF('2015 Consolidated'!$A460="", "", VLOOKUP('2015 Consolidated'!$A460, '2015 data'!B:G, 5, FALSE))</f>
        <v/>
      </c>
      <c r="E460" s="43" t="str">
        <f>IF($A460="", "", VLOOKUP($A460, '2015 data'!B:G, 6, FALSE))</f>
        <v/>
      </c>
      <c r="F460" s="43" t="str">
        <f>IF($A460="", "", IFERROR(VLOOKUP($A460, '2015 data'!C:G, 5, FALSE), 0))</f>
        <v/>
      </c>
      <c r="G460" s="44" t="str">
        <f>IFERROR(VLOOKUP($A460, '2015 data'!C:G, 4, FALSE), "")</f>
        <v/>
      </c>
      <c r="H460" s="43" t="str">
        <f t="shared" si="49"/>
        <v/>
      </c>
      <c r="I460" s="45" t="str">
        <f>IF($G460&lt;&gt;"","Received",IF($A460="","",Validation!$D$6-$D460))</f>
        <v/>
      </c>
      <c r="J460" s="49" t="str">
        <f t="shared" si="50"/>
        <v/>
      </c>
      <c r="K460" s="49" t="str">
        <f t="shared" si="51"/>
        <v/>
      </c>
      <c r="L460" s="49" t="str">
        <f t="shared" si="52"/>
        <v/>
      </c>
      <c r="M460" s="49" t="str">
        <f t="shared" si="53"/>
        <v/>
      </c>
      <c r="N460" s="49" t="str">
        <f t="shared" si="54"/>
        <v/>
      </c>
      <c r="O460" t="str">
        <f t="shared" si="55"/>
        <v/>
      </c>
    </row>
    <row r="461" spans="1:15" ht="14.4" thickTop="1" thickBot="1" x14ac:dyDescent="0.3">
      <c r="A461" s="41" t="str">
        <f>IF('2015 data'!$A461 = "Sales", '2015 data'!B461, "")</f>
        <v/>
      </c>
      <c r="B461" s="41" t="str">
        <f>IF($A461="", "", VLOOKUP($A461, '2015 data'!B:G, 3, FALSE))</f>
        <v/>
      </c>
      <c r="C461" s="41" t="str">
        <f>IF($A461="", "", VLOOKUP($A461, '2015 data'!B:G, 4, FALSE))</f>
        <v/>
      </c>
      <c r="D461" s="42" t="str">
        <f>IF('2015 Consolidated'!$A461="", "", VLOOKUP('2015 Consolidated'!$A461, '2015 data'!B:G, 5, FALSE))</f>
        <v/>
      </c>
      <c r="E461" s="43" t="str">
        <f>IF($A461="", "", VLOOKUP($A461, '2015 data'!B:G, 6, FALSE))</f>
        <v/>
      </c>
      <c r="F461" s="43" t="str">
        <f>IF($A461="", "", IFERROR(VLOOKUP($A461, '2015 data'!C:G, 5, FALSE), 0))</f>
        <v/>
      </c>
      <c r="G461" s="44" t="str">
        <f>IFERROR(VLOOKUP($A461, '2015 data'!C:G, 4, FALSE), "")</f>
        <v/>
      </c>
      <c r="H461" s="43" t="str">
        <f t="shared" si="49"/>
        <v/>
      </c>
      <c r="I461" s="45" t="str">
        <f>IF($G461&lt;&gt;"","Received",IF($A461="","",Validation!$D$6-$D461))</f>
        <v/>
      </c>
      <c r="J461" s="49" t="str">
        <f t="shared" si="50"/>
        <v/>
      </c>
      <c r="K461" s="49" t="str">
        <f t="shared" si="51"/>
        <v/>
      </c>
      <c r="L461" s="49" t="str">
        <f t="shared" si="52"/>
        <v/>
      </c>
      <c r="M461" s="49" t="str">
        <f t="shared" si="53"/>
        <v/>
      </c>
      <c r="N461" s="49" t="str">
        <f t="shared" si="54"/>
        <v/>
      </c>
      <c r="O461" t="str">
        <f t="shared" si="55"/>
        <v/>
      </c>
    </row>
    <row r="462" spans="1:15" ht="14.4" thickTop="1" thickBot="1" x14ac:dyDescent="0.3">
      <c r="A462" s="41" t="str">
        <f>IF('2015 data'!$A462 = "Sales", '2015 data'!B462, "")</f>
        <v/>
      </c>
      <c r="B462" s="41" t="str">
        <f>IF($A462="", "", VLOOKUP($A462, '2015 data'!B:G, 3, FALSE))</f>
        <v/>
      </c>
      <c r="C462" s="41" t="str">
        <f>IF($A462="", "", VLOOKUP($A462, '2015 data'!B:G, 4, FALSE))</f>
        <v/>
      </c>
      <c r="D462" s="42" t="str">
        <f>IF('2015 Consolidated'!$A462="", "", VLOOKUP('2015 Consolidated'!$A462, '2015 data'!B:G, 5, FALSE))</f>
        <v/>
      </c>
      <c r="E462" s="43" t="str">
        <f>IF($A462="", "", VLOOKUP($A462, '2015 data'!B:G, 6, FALSE))</f>
        <v/>
      </c>
      <c r="F462" s="43" t="str">
        <f>IF($A462="", "", IFERROR(VLOOKUP($A462, '2015 data'!C:G, 5, FALSE), 0))</f>
        <v/>
      </c>
      <c r="G462" s="44" t="str">
        <f>IFERROR(VLOOKUP($A462, '2015 data'!C:G, 4, FALSE), "")</f>
        <v/>
      </c>
      <c r="H462" s="43" t="str">
        <f t="shared" si="49"/>
        <v/>
      </c>
      <c r="I462" s="45" t="str">
        <f>IF($G462&lt;&gt;"","Received",IF($A462="","",Validation!$D$6-$D462))</f>
        <v/>
      </c>
      <c r="J462" s="49" t="str">
        <f t="shared" si="50"/>
        <v/>
      </c>
      <c r="K462" s="49" t="str">
        <f t="shared" si="51"/>
        <v/>
      </c>
      <c r="L462" s="49" t="str">
        <f t="shared" si="52"/>
        <v/>
      </c>
      <c r="M462" s="49" t="str">
        <f t="shared" si="53"/>
        <v/>
      </c>
      <c r="N462" s="49" t="str">
        <f t="shared" si="54"/>
        <v/>
      </c>
      <c r="O462" t="str">
        <f t="shared" si="55"/>
        <v/>
      </c>
    </row>
    <row r="463" spans="1:15" ht="14.4" thickTop="1" thickBot="1" x14ac:dyDescent="0.3">
      <c r="A463" s="41" t="str">
        <f>IF('2015 data'!$A463 = "Sales", '2015 data'!B463, "")</f>
        <v/>
      </c>
      <c r="B463" s="41" t="str">
        <f>IF($A463="", "", VLOOKUP($A463, '2015 data'!B:G, 3, FALSE))</f>
        <v/>
      </c>
      <c r="C463" s="41" t="str">
        <f>IF($A463="", "", VLOOKUP($A463, '2015 data'!B:G, 4, FALSE))</f>
        <v/>
      </c>
      <c r="D463" s="42" t="str">
        <f>IF('2015 Consolidated'!$A463="", "", VLOOKUP('2015 Consolidated'!$A463, '2015 data'!B:G, 5, FALSE))</f>
        <v/>
      </c>
      <c r="E463" s="43" t="str">
        <f>IF($A463="", "", VLOOKUP($A463, '2015 data'!B:G, 6, FALSE))</f>
        <v/>
      </c>
      <c r="F463" s="43" t="str">
        <f>IF($A463="", "", IFERROR(VLOOKUP($A463, '2015 data'!C:G, 5, FALSE), 0))</f>
        <v/>
      </c>
      <c r="G463" s="44" t="str">
        <f>IFERROR(VLOOKUP($A463, '2015 data'!C:G, 4, FALSE), "")</f>
        <v/>
      </c>
      <c r="H463" s="43" t="str">
        <f t="shared" si="49"/>
        <v/>
      </c>
      <c r="I463" s="45" t="str">
        <f>IF($G463&lt;&gt;"","Received",IF($A463="","",Validation!$D$6-$D463))</f>
        <v/>
      </c>
      <c r="J463" s="49" t="str">
        <f t="shared" si="50"/>
        <v/>
      </c>
      <c r="K463" s="49" t="str">
        <f t="shared" si="51"/>
        <v/>
      </c>
      <c r="L463" s="49" t="str">
        <f t="shared" si="52"/>
        <v/>
      </c>
      <c r="M463" s="49" t="str">
        <f t="shared" si="53"/>
        <v/>
      </c>
      <c r="N463" s="49" t="str">
        <f t="shared" si="54"/>
        <v/>
      </c>
      <c r="O463" t="str">
        <f t="shared" si="55"/>
        <v/>
      </c>
    </row>
    <row r="464" spans="1:15" ht="14.4" thickTop="1" thickBot="1" x14ac:dyDescent="0.3">
      <c r="A464" s="41" t="str">
        <f>IF('2015 data'!$A464 = "Sales", '2015 data'!B464, "")</f>
        <v/>
      </c>
      <c r="B464" s="41" t="str">
        <f>IF($A464="", "", VLOOKUP($A464, '2015 data'!B:G, 3, FALSE))</f>
        <v/>
      </c>
      <c r="C464" s="41" t="str">
        <f>IF($A464="", "", VLOOKUP($A464, '2015 data'!B:G, 4, FALSE))</f>
        <v/>
      </c>
      <c r="D464" s="42" t="str">
        <f>IF('2015 Consolidated'!$A464="", "", VLOOKUP('2015 Consolidated'!$A464, '2015 data'!B:G, 5, FALSE))</f>
        <v/>
      </c>
      <c r="E464" s="43" t="str">
        <f>IF($A464="", "", VLOOKUP($A464, '2015 data'!B:G, 6, FALSE))</f>
        <v/>
      </c>
      <c r="F464" s="43" t="str">
        <f>IF($A464="", "", IFERROR(VLOOKUP($A464, '2015 data'!C:G, 5, FALSE), 0))</f>
        <v/>
      </c>
      <c r="G464" s="44" t="str">
        <f>IFERROR(VLOOKUP($A464, '2015 data'!C:G, 4, FALSE), "")</f>
        <v/>
      </c>
      <c r="H464" s="43" t="str">
        <f t="shared" si="49"/>
        <v/>
      </c>
      <c r="I464" s="45" t="str">
        <f>IF($G464&lt;&gt;"","Received",IF($A464="","",Validation!$D$6-$D464))</f>
        <v/>
      </c>
      <c r="J464" s="49" t="str">
        <f t="shared" si="50"/>
        <v/>
      </c>
      <c r="K464" s="49" t="str">
        <f t="shared" si="51"/>
        <v/>
      </c>
      <c r="L464" s="49" t="str">
        <f t="shared" si="52"/>
        <v/>
      </c>
      <c r="M464" s="49" t="str">
        <f t="shared" si="53"/>
        <v/>
      </c>
      <c r="N464" s="49" t="str">
        <f t="shared" si="54"/>
        <v/>
      </c>
      <c r="O464" t="str">
        <f t="shared" si="55"/>
        <v/>
      </c>
    </row>
    <row r="465" spans="1:15" ht="14.4" thickTop="1" thickBot="1" x14ac:dyDescent="0.3">
      <c r="A465" s="41" t="str">
        <f>IF('2015 data'!$A465 = "Sales", '2015 data'!B465, "")</f>
        <v/>
      </c>
      <c r="B465" s="41" t="str">
        <f>IF($A465="", "", VLOOKUP($A465, '2015 data'!B:G, 3, FALSE))</f>
        <v/>
      </c>
      <c r="C465" s="41" t="str">
        <f>IF($A465="", "", VLOOKUP($A465, '2015 data'!B:G, 4, FALSE))</f>
        <v/>
      </c>
      <c r="D465" s="42" t="str">
        <f>IF('2015 Consolidated'!$A465="", "", VLOOKUP('2015 Consolidated'!$A465, '2015 data'!B:G, 5, FALSE))</f>
        <v/>
      </c>
      <c r="E465" s="43" t="str">
        <f>IF($A465="", "", VLOOKUP($A465, '2015 data'!B:G, 6, FALSE))</f>
        <v/>
      </c>
      <c r="F465" s="43" t="str">
        <f>IF($A465="", "", IFERROR(VLOOKUP($A465, '2015 data'!C:G, 5, FALSE), 0))</f>
        <v/>
      </c>
      <c r="G465" s="44" t="str">
        <f>IFERROR(VLOOKUP($A465, '2015 data'!C:G, 4, FALSE), "")</f>
        <v/>
      </c>
      <c r="H465" s="43" t="str">
        <f t="shared" si="49"/>
        <v/>
      </c>
      <c r="I465" s="45" t="str">
        <f>IF($G465&lt;&gt;"","Received",IF($A465="","",Validation!$D$6-$D465))</f>
        <v/>
      </c>
      <c r="J465" s="49" t="str">
        <f t="shared" si="50"/>
        <v/>
      </c>
      <c r="K465" s="49" t="str">
        <f t="shared" si="51"/>
        <v/>
      </c>
      <c r="L465" s="49" t="str">
        <f t="shared" si="52"/>
        <v/>
      </c>
      <c r="M465" s="49" t="str">
        <f t="shared" si="53"/>
        <v/>
      </c>
      <c r="N465" s="49" t="str">
        <f t="shared" si="54"/>
        <v/>
      </c>
      <c r="O465" t="str">
        <f t="shared" si="55"/>
        <v/>
      </c>
    </row>
    <row r="466" spans="1:15" ht="14.4" thickTop="1" thickBot="1" x14ac:dyDescent="0.3">
      <c r="A466" s="41" t="str">
        <f>IF('2015 data'!$A466 = "Sales", '2015 data'!B466, "")</f>
        <v/>
      </c>
      <c r="B466" s="41" t="str">
        <f>IF($A466="", "", VLOOKUP($A466, '2015 data'!B:G, 3, FALSE))</f>
        <v/>
      </c>
      <c r="C466" s="41" t="str">
        <f>IF($A466="", "", VLOOKUP($A466, '2015 data'!B:G, 4, FALSE))</f>
        <v/>
      </c>
      <c r="D466" s="42" t="str">
        <f>IF('2015 Consolidated'!$A466="", "", VLOOKUP('2015 Consolidated'!$A466, '2015 data'!B:G, 5, FALSE))</f>
        <v/>
      </c>
      <c r="E466" s="43" t="str">
        <f>IF($A466="", "", VLOOKUP($A466, '2015 data'!B:G, 6, FALSE))</f>
        <v/>
      </c>
      <c r="F466" s="43" t="str">
        <f>IF($A466="", "", IFERROR(VLOOKUP($A466, '2015 data'!C:G, 5, FALSE), 0))</f>
        <v/>
      </c>
      <c r="G466" s="44" t="str">
        <f>IFERROR(VLOOKUP($A466, '2015 data'!C:G, 4, FALSE), "")</f>
        <v/>
      </c>
      <c r="H466" s="43" t="str">
        <f t="shared" si="49"/>
        <v/>
      </c>
      <c r="I466" s="45" t="str">
        <f>IF($G466&lt;&gt;"","Received",IF($A466="","",Validation!$D$6-$D466))</f>
        <v/>
      </c>
      <c r="J466" s="49" t="str">
        <f t="shared" si="50"/>
        <v/>
      </c>
      <c r="K466" s="49" t="str">
        <f t="shared" si="51"/>
        <v/>
      </c>
      <c r="L466" s="49" t="str">
        <f t="shared" si="52"/>
        <v/>
      </c>
      <c r="M466" s="49" t="str">
        <f t="shared" si="53"/>
        <v/>
      </c>
      <c r="N466" s="49" t="str">
        <f t="shared" si="54"/>
        <v/>
      </c>
      <c r="O466" t="str">
        <f t="shared" si="55"/>
        <v/>
      </c>
    </row>
    <row r="467" spans="1:15" ht="14.4" thickTop="1" thickBot="1" x14ac:dyDescent="0.3">
      <c r="A467" s="41" t="str">
        <f>IF('2015 data'!$A467 = "Sales", '2015 data'!B467, "")</f>
        <v/>
      </c>
      <c r="B467" s="41" t="str">
        <f>IF($A467="", "", VLOOKUP($A467, '2015 data'!B:G, 3, FALSE))</f>
        <v/>
      </c>
      <c r="C467" s="41" t="str">
        <f>IF($A467="", "", VLOOKUP($A467, '2015 data'!B:G, 4, FALSE))</f>
        <v/>
      </c>
      <c r="D467" s="42" t="str">
        <f>IF('2015 Consolidated'!$A467="", "", VLOOKUP('2015 Consolidated'!$A467, '2015 data'!B:G, 5, FALSE))</f>
        <v/>
      </c>
      <c r="E467" s="43" t="str">
        <f>IF($A467="", "", VLOOKUP($A467, '2015 data'!B:G, 6, FALSE))</f>
        <v/>
      </c>
      <c r="F467" s="43" t="str">
        <f>IF($A467="", "", IFERROR(VLOOKUP($A467, '2015 data'!C:G, 5, FALSE), 0))</f>
        <v/>
      </c>
      <c r="G467" s="44" t="str">
        <f>IFERROR(VLOOKUP($A467, '2015 data'!C:G, 4, FALSE), "")</f>
        <v/>
      </c>
      <c r="H467" s="43" t="str">
        <f t="shared" si="49"/>
        <v/>
      </c>
      <c r="I467" s="45" t="str">
        <f>IF($G467&lt;&gt;"","Received",IF($A467="","",Validation!$D$6-$D467))</f>
        <v/>
      </c>
      <c r="J467" s="49" t="str">
        <f t="shared" si="50"/>
        <v/>
      </c>
      <c r="K467" s="49" t="str">
        <f t="shared" si="51"/>
        <v/>
      </c>
      <c r="L467" s="49" t="str">
        <f t="shared" si="52"/>
        <v/>
      </c>
      <c r="M467" s="49" t="str">
        <f t="shared" si="53"/>
        <v/>
      </c>
      <c r="N467" s="49" t="str">
        <f t="shared" si="54"/>
        <v/>
      </c>
      <c r="O467" t="str">
        <f t="shared" si="55"/>
        <v/>
      </c>
    </row>
    <row r="468" spans="1:15" ht="14.4" thickTop="1" thickBot="1" x14ac:dyDescent="0.3">
      <c r="A468" s="41" t="str">
        <f>IF('2015 data'!$A468 = "Sales", '2015 data'!B468, "")</f>
        <v/>
      </c>
      <c r="B468" s="41" t="str">
        <f>IF($A468="", "", VLOOKUP($A468, '2015 data'!B:G, 3, FALSE))</f>
        <v/>
      </c>
      <c r="C468" s="41" t="str">
        <f>IF($A468="", "", VLOOKUP($A468, '2015 data'!B:G, 4, FALSE))</f>
        <v/>
      </c>
      <c r="D468" s="42" t="str">
        <f>IF('2015 Consolidated'!$A468="", "", VLOOKUP('2015 Consolidated'!$A468, '2015 data'!B:G, 5, FALSE))</f>
        <v/>
      </c>
      <c r="E468" s="43" t="str">
        <f>IF($A468="", "", VLOOKUP($A468, '2015 data'!B:G, 6, FALSE))</f>
        <v/>
      </c>
      <c r="F468" s="43" t="str">
        <f>IF($A468="", "", IFERROR(VLOOKUP($A468, '2015 data'!C:G, 5, FALSE), 0))</f>
        <v/>
      </c>
      <c r="G468" s="44" t="str">
        <f>IFERROR(VLOOKUP($A468, '2015 data'!C:G, 4, FALSE), "")</f>
        <v/>
      </c>
      <c r="H468" s="43" t="str">
        <f t="shared" si="49"/>
        <v/>
      </c>
      <c r="I468" s="45" t="str">
        <f>IF($G468&lt;&gt;"","Received",IF($A468="","",Validation!$D$6-$D468))</f>
        <v/>
      </c>
      <c r="J468" s="49" t="str">
        <f t="shared" si="50"/>
        <v/>
      </c>
      <c r="K468" s="49" t="str">
        <f t="shared" si="51"/>
        <v/>
      </c>
      <c r="L468" s="49" t="str">
        <f t="shared" si="52"/>
        <v/>
      </c>
      <c r="M468" s="49" t="str">
        <f t="shared" si="53"/>
        <v/>
      </c>
      <c r="N468" s="49" t="str">
        <f t="shared" si="54"/>
        <v/>
      </c>
      <c r="O468" t="str">
        <f t="shared" si="55"/>
        <v/>
      </c>
    </row>
    <row r="469" spans="1:15" ht="14.4" thickTop="1" thickBot="1" x14ac:dyDescent="0.3">
      <c r="A469" s="41" t="str">
        <f>IF('2015 data'!$A469 = "Sales", '2015 data'!B469, "")</f>
        <v/>
      </c>
      <c r="B469" s="41" t="str">
        <f>IF($A469="", "", VLOOKUP($A469, '2015 data'!B:G, 3, FALSE))</f>
        <v/>
      </c>
      <c r="C469" s="41" t="str">
        <f>IF($A469="", "", VLOOKUP($A469, '2015 data'!B:G, 4, FALSE))</f>
        <v/>
      </c>
      <c r="D469" s="42" t="str">
        <f>IF('2015 Consolidated'!$A469="", "", VLOOKUP('2015 Consolidated'!$A469, '2015 data'!B:G, 5, FALSE))</f>
        <v/>
      </c>
      <c r="E469" s="43" t="str">
        <f>IF($A469="", "", VLOOKUP($A469, '2015 data'!B:G, 6, FALSE))</f>
        <v/>
      </c>
      <c r="F469" s="43" t="str">
        <f>IF($A469="", "", IFERROR(VLOOKUP($A469, '2015 data'!C:G, 5, FALSE), 0))</f>
        <v/>
      </c>
      <c r="G469" s="44" t="str">
        <f>IFERROR(VLOOKUP($A469, '2015 data'!C:G, 4, FALSE), "")</f>
        <v/>
      </c>
      <c r="H469" s="43" t="str">
        <f t="shared" si="49"/>
        <v/>
      </c>
      <c r="I469" s="45" t="str">
        <f>IF($G469&lt;&gt;"","Received",IF($A469="","",Validation!$D$6-$D469))</f>
        <v/>
      </c>
      <c r="J469" s="49" t="str">
        <f t="shared" si="50"/>
        <v/>
      </c>
      <c r="K469" s="49" t="str">
        <f t="shared" si="51"/>
        <v/>
      </c>
      <c r="L469" s="49" t="str">
        <f t="shared" si="52"/>
        <v/>
      </c>
      <c r="M469" s="49" t="str">
        <f t="shared" si="53"/>
        <v/>
      </c>
      <c r="N469" s="49" t="str">
        <f t="shared" si="54"/>
        <v/>
      </c>
      <c r="O469" t="str">
        <f t="shared" si="55"/>
        <v/>
      </c>
    </row>
    <row r="470" spans="1:15" ht="14.4" thickTop="1" thickBot="1" x14ac:dyDescent="0.3">
      <c r="A470" s="41" t="str">
        <f>IF('2015 data'!$A470 = "Sales", '2015 data'!B470, "")</f>
        <v/>
      </c>
      <c r="B470" s="41" t="str">
        <f>IF($A470="", "", VLOOKUP($A470, '2015 data'!B:G, 3, FALSE))</f>
        <v/>
      </c>
      <c r="C470" s="41" t="str">
        <f>IF($A470="", "", VLOOKUP($A470, '2015 data'!B:G, 4, FALSE))</f>
        <v/>
      </c>
      <c r="D470" s="42" t="str">
        <f>IF('2015 Consolidated'!$A470="", "", VLOOKUP('2015 Consolidated'!$A470, '2015 data'!B:G, 5, FALSE))</f>
        <v/>
      </c>
      <c r="E470" s="43" t="str">
        <f>IF($A470="", "", VLOOKUP($A470, '2015 data'!B:G, 6, FALSE))</f>
        <v/>
      </c>
      <c r="F470" s="43" t="str">
        <f>IF($A470="", "", IFERROR(VLOOKUP($A470, '2015 data'!C:G, 5, FALSE), 0))</f>
        <v/>
      </c>
      <c r="G470" s="44" t="str">
        <f>IFERROR(VLOOKUP($A470, '2015 data'!C:G, 4, FALSE), "")</f>
        <v/>
      </c>
      <c r="H470" s="43" t="str">
        <f t="shared" si="49"/>
        <v/>
      </c>
      <c r="I470" s="45" t="str">
        <f>IF($G470&lt;&gt;"","Received",IF($A470="","",Validation!$D$6-$D470))</f>
        <v/>
      </c>
      <c r="J470" s="49" t="str">
        <f t="shared" si="50"/>
        <v/>
      </c>
      <c r="K470" s="49" t="str">
        <f t="shared" si="51"/>
        <v/>
      </c>
      <c r="L470" s="49" t="str">
        <f t="shared" si="52"/>
        <v/>
      </c>
      <c r="M470" s="49" t="str">
        <f t="shared" si="53"/>
        <v/>
      </c>
      <c r="N470" s="49" t="str">
        <f t="shared" si="54"/>
        <v/>
      </c>
      <c r="O470" t="str">
        <f t="shared" si="55"/>
        <v/>
      </c>
    </row>
    <row r="471" spans="1:15" ht="14.4" thickTop="1" thickBot="1" x14ac:dyDescent="0.3">
      <c r="A471" s="41" t="str">
        <f>IF('2015 data'!$A471 = "Sales", '2015 data'!B471, "")</f>
        <v/>
      </c>
      <c r="B471" s="41" t="str">
        <f>IF($A471="", "", VLOOKUP($A471, '2015 data'!B:G, 3, FALSE))</f>
        <v/>
      </c>
      <c r="C471" s="41" t="str">
        <f>IF($A471="", "", VLOOKUP($A471, '2015 data'!B:G, 4, FALSE))</f>
        <v/>
      </c>
      <c r="D471" s="42" t="str">
        <f>IF('2015 Consolidated'!$A471="", "", VLOOKUP('2015 Consolidated'!$A471, '2015 data'!B:G, 5, FALSE))</f>
        <v/>
      </c>
      <c r="E471" s="43" t="str">
        <f>IF($A471="", "", VLOOKUP($A471, '2015 data'!B:G, 6, FALSE))</f>
        <v/>
      </c>
      <c r="F471" s="43" t="str">
        <f>IF($A471="", "", IFERROR(VLOOKUP($A471, '2015 data'!C:G, 5, FALSE), 0))</f>
        <v/>
      </c>
      <c r="G471" s="44" t="str">
        <f>IFERROR(VLOOKUP($A471, '2015 data'!C:G, 4, FALSE), "")</f>
        <v/>
      </c>
      <c r="H471" s="43" t="str">
        <f t="shared" si="49"/>
        <v/>
      </c>
      <c r="I471" s="45" t="str">
        <f>IF($G471&lt;&gt;"","Received",IF($A471="","",Validation!$D$6-$D471))</f>
        <v/>
      </c>
      <c r="J471" s="49" t="str">
        <f t="shared" si="50"/>
        <v/>
      </c>
      <c r="K471" s="49" t="str">
        <f t="shared" si="51"/>
        <v/>
      </c>
      <c r="L471" s="49" t="str">
        <f t="shared" si="52"/>
        <v/>
      </c>
      <c r="M471" s="49" t="str">
        <f t="shared" si="53"/>
        <v/>
      </c>
      <c r="N471" s="49" t="str">
        <f t="shared" si="54"/>
        <v/>
      </c>
      <c r="O471" t="str">
        <f t="shared" si="55"/>
        <v/>
      </c>
    </row>
    <row r="472" spans="1:15" ht="14.4" thickTop="1" thickBot="1" x14ac:dyDescent="0.3">
      <c r="A472" s="41" t="str">
        <f>IF('2015 data'!$A472 = "Sales", '2015 data'!B472, "")</f>
        <v/>
      </c>
      <c r="B472" s="41" t="str">
        <f>IF($A472="", "", VLOOKUP($A472, '2015 data'!B:G, 3, FALSE))</f>
        <v/>
      </c>
      <c r="C472" s="41" t="str">
        <f>IF($A472="", "", VLOOKUP($A472, '2015 data'!B:G, 4, FALSE))</f>
        <v/>
      </c>
      <c r="D472" s="42" t="str">
        <f>IF('2015 Consolidated'!$A472="", "", VLOOKUP('2015 Consolidated'!$A472, '2015 data'!B:G, 5, FALSE))</f>
        <v/>
      </c>
      <c r="E472" s="43" t="str">
        <f>IF($A472="", "", VLOOKUP($A472, '2015 data'!B:G, 6, FALSE))</f>
        <v/>
      </c>
      <c r="F472" s="43" t="str">
        <f>IF($A472="", "", IFERROR(VLOOKUP($A472, '2015 data'!C:G, 5, FALSE), 0))</f>
        <v/>
      </c>
      <c r="G472" s="44" t="str">
        <f>IFERROR(VLOOKUP($A472, '2015 data'!C:G, 4, FALSE), "")</f>
        <v/>
      </c>
      <c r="H472" s="43" t="str">
        <f t="shared" si="49"/>
        <v/>
      </c>
      <c r="I472" s="45" t="str">
        <f>IF($G472&lt;&gt;"","Received",IF($A472="","",Validation!$D$6-$D472))</f>
        <v/>
      </c>
      <c r="J472" s="49" t="str">
        <f t="shared" si="50"/>
        <v/>
      </c>
      <c r="K472" s="49" t="str">
        <f t="shared" si="51"/>
        <v/>
      </c>
      <c r="L472" s="49" t="str">
        <f t="shared" si="52"/>
        <v/>
      </c>
      <c r="M472" s="49" t="str">
        <f t="shared" si="53"/>
        <v/>
      </c>
      <c r="N472" s="49" t="str">
        <f t="shared" si="54"/>
        <v/>
      </c>
      <c r="O472" t="str">
        <f t="shared" si="55"/>
        <v/>
      </c>
    </row>
    <row r="473" spans="1:15" ht="14.4" thickTop="1" thickBot="1" x14ac:dyDescent="0.3">
      <c r="A473" s="41" t="str">
        <f>IF('2015 data'!$A473 = "Sales", '2015 data'!B473, "")</f>
        <v/>
      </c>
      <c r="B473" s="41" t="str">
        <f>IF($A473="", "", VLOOKUP($A473, '2015 data'!B:G, 3, FALSE))</f>
        <v/>
      </c>
      <c r="C473" s="41" t="str">
        <f>IF($A473="", "", VLOOKUP($A473, '2015 data'!B:G, 4, FALSE))</f>
        <v/>
      </c>
      <c r="D473" s="42" t="str">
        <f>IF('2015 Consolidated'!$A473="", "", VLOOKUP('2015 Consolidated'!$A473, '2015 data'!B:G, 5, FALSE))</f>
        <v/>
      </c>
      <c r="E473" s="43" t="str">
        <f>IF($A473="", "", VLOOKUP($A473, '2015 data'!B:G, 6, FALSE))</f>
        <v/>
      </c>
      <c r="F473" s="43" t="str">
        <f>IF($A473="", "", IFERROR(VLOOKUP($A473, '2015 data'!C:G, 5, FALSE), 0))</f>
        <v/>
      </c>
      <c r="G473" s="44" t="str">
        <f>IFERROR(VLOOKUP($A473, '2015 data'!C:G, 4, FALSE), "")</f>
        <v/>
      </c>
      <c r="H473" s="43" t="str">
        <f t="shared" si="49"/>
        <v/>
      </c>
      <c r="I473" s="45" t="str">
        <f>IF($G473&lt;&gt;"","Received",IF($A473="","",Validation!$D$6-$D473))</f>
        <v/>
      </c>
      <c r="J473" s="49" t="str">
        <f t="shared" si="50"/>
        <v/>
      </c>
      <c r="K473" s="49" t="str">
        <f t="shared" si="51"/>
        <v/>
      </c>
      <c r="L473" s="49" t="str">
        <f t="shared" si="52"/>
        <v/>
      </c>
      <c r="M473" s="49" t="str">
        <f t="shared" si="53"/>
        <v/>
      </c>
      <c r="N473" s="49" t="str">
        <f t="shared" si="54"/>
        <v/>
      </c>
      <c r="O473" t="str">
        <f t="shared" si="55"/>
        <v/>
      </c>
    </row>
    <row r="474" spans="1:15" ht="14.4" thickTop="1" thickBot="1" x14ac:dyDescent="0.3">
      <c r="A474" s="41" t="str">
        <f>IF('2015 data'!$A474 = "Sales", '2015 data'!B474, "")</f>
        <v/>
      </c>
      <c r="B474" s="41" t="str">
        <f>IF($A474="", "", VLOOKUP($A474, '2015 data'!B:G, 3, FALSE))</f>
        <v/>
      </c>
      <c r="C474" s="41" t="str">
        <f>IF($A474="", "", VLOOKUP($A474, '2015 data'!B:G, 4, FALSE))</f>
        <v/>
      </c>
      <c r="D474" s="42" t="str">
        <f>IF('2015 Consolidated'!$A474="", "", VLOOKUP('2015 Consolidated'!$A474, '2015 data'!B:G, 5, FALSE))</f>
        <v/>
      </c>
      <c r="E474" s="43" t="str">
        <f>IF($A474="", "", VLOOKUP($A474, '2015 data'!B:G, 6, FALSE))</f>
        <v/>
      </c>
      <c r="F474" s="43" t="str">
        <f>IF($A474="", "", IFERROR(VLOOKUP($A474, '2015 data'!C:G, 5, FALSE), 0))</f>
        <v/>
      </c>
      <c r="G474" s="44" t="str">
        <f>IFERROR(VLOOKUP($A474, '2015 data'!C:G, 4, FALSE), "")</f>
        <v/>
      </c>
      <c r="H474" s="43" t="str">
        <f t="shared" si="49"/>
        <v/>
      </c>
      <c r="I474" s="45" t="str">
        <f>IF($G474&lt;&gt;"","Received",IF($A474="","",Validation!$D$6-$D474))</f>
        <v/>
      </c>
      <c r="J474" s="49" t="str">
        <f t="shared" si="50"/>
        <v/>
      </c>
      <c r="K474" s="49" t="str">
        <f t="shared" si="51"/>
        <v/>
      </c>
      <c r="L474" s="49" t="str">
        <f t="shared" si="52"/>
        <v/>
      </c>
      <c r="M474" s="49" t="str">
        <f t="shared" si="53"/>
        <v/>
      </c>
      <c r="N474" s="49" t="str">
        <f t="shared" si="54"/>
        <v/>
      </c>
      <c r="O474" t="str">
        <f t="shared" si="55"/>
        <v/>
      </c>
    </row>
    <row r="475" spans="1:15" ht="14.4" thickTop="1" thickBot="1" x14ac:dyDescent="0.3">
      <c r="A475" s="41" t="str">
        <f>IF('2015 data'!$A475 = "Sales", '2015 data'!B475, "")</f>
        <v/>
      </c>
      <c r="B475" s="41" t="str">
        <f>IF($A475="", "", VLOOKUP($A475, '2015 data'!B:G, 3, FALSE))</f>
        <v/>
      </c>
      <c r="C475" s="41" t="str">
        <f>IF($A475="", "", VLOOKUP($A475, '2015 data'!B:G, 4, FALSE))</f>
        <v/>
      </c>
      <c r="D475" s="42" t="str">
        <f>IF('2015 Consolidated'!$A475="", "", VLOOKUP('2015 Consolidated'!$A475, '2015 data'!B:G, 5, FALSE))</f>
        <v/>
      </c>
      <c r="E475" s="43" t="str">
        <f>IF($A475="", "", VLOOKUP($A475, '2015 data'!B:G, 6, FALSE))</f>
        <v/>
      </c>
      <c r="F475" s="43" t="str">
        <f>IF($A475="", "", IFERROR(VLOOKUP($A475, '2015 data'!C:G, 5, FALSE), 0))</f>
        <v/>
      </c>
      <c r="G475" s="44" t="str">
        <f>IFERROR(VLOOKUP($A475, '2015 data'!C:G, 4, FALSE), "")</f>
        <v/>
      </c>
      <c r="H475" s="43" t="str">
        <f t="shared" si="49"/>
        <v/>
      </c>
      <c r="I475" s="45" t="str">
        <f>IF($G475&lt;&gt;"","Received",IF($A475="","",Validation!$D$6-$D475))</f>
        <v/>
      </c>
      <c r="J475" s="49" t="str">
        <f t="shared" si="50"/>
        <v/>
      </c>
      <c r="K475" s="49" t="str">
        <f t="shared" si="51"/>
        <v/>
      </c>
      <c r="L475" s="49" t="str">
        <f t="shared" si="52"/>
        <v/>
      </c>
      <c r="M475" s="49" t="str">
        <f t="shared" si="53"/>
        <v/>
      </c>
      <c r="N475" s="49" t="str">
        <f t="shared" si="54"/>
        <v/>
      </c>
      <c r="O475" t="str">
        <f t="shared" si="55"/>
        <v/>
      </c>
    </row>
    <row r="476" spans="1:15" ht="14.4" thickTop="1" thickBot="1" x14ac:dyDescent="0.3">
      <c r="A476" s="41" t="str">
        <f>IF('2015 data'!$A476 = "Sales", '2015 data'!B476, "")</f>
        <v/>
      </c>
      <c r="B476" s="41" t="str">
        <f>IF($A476="", "", VLOOKUP($A476, '2015 data'!B:G, 3, FALSE))</f>
        <v/>
      </c>
      <c r="C476" s="41" t="str">
        <f>IF($A476="", "", VLOOKUP($A476, '2015 data'!B:G, 4, FALSE))</f>
        <v/>
      </c>
      <c r="D476" s="42" t="str">
        <f>IF('2015 Consolidated'!$A476="", "", VLOOKUP('2015 Consolidated'!$A476, '2015 data'!B:G, 5, FALSE))</f>
        <v/>
      </c>
      <c r="E476" s="43" t="str">
        <f>IF($A476="", "", VLOOKUP($A476, '2015 data'!B:G, 6, FALSE))</f>
        <v/>
      </c>
      <c r="F476" s="43" t="str">
        <f>IF($A476="", "", IFERROR(VLOOKUP($A476, '2015 data'!C:G, 5, FALSE), 0))</f>
        <v/>
      </c>
      <c r="G476" s="44" t="str">
        <f>IFERROR(VLOOKUP($A476, '2015 data'!C:G, 4, FALSE), "")</f>
        <v/>
      </c>
      <c r="H476" s="43" t="str">
        <f t="shared" si="49"/>
        <v/>
      </c>
      <c r="I476" s="45" t="str">
        <f>IF($G476&lt;&gt;"","Received",IF($A476="","",Validation!$D$6-$D476))</f>
        <v/>
      </c>
      <c r="J476" s="49" t="str">
        <f t="shared" si="50"/>
        <v/>
      </c>
      <c r="K476" s="49" t="str">
        <f t="shared" si="51"/>
        <v/>
      </c>
      <c r="L476" s="49" t="str">
        <f t="shared" si="52"/>
        <v/>
      </c>
      <c r="M476" s="49" t="str">
        <f t="shared" si="53"/>
        <v/>
      </c>
      <c r="N476" s="49" t="str">
        <f t="shared" si="54"/>
        <v/>
      </c>
      <c r="O476" t="str">
        <f t="shared" si="55"/>
        <v/>
      </c>
    </row>
    <row r="477" spans="1:15" ht="14.4" thickTop="1" thickBot="1" x14ac:dyDescent="0.3">
      <c r="A477" s="41" t="str">
        <f>IF('2015 data'!$A477 = "Sales", '2015 data'!B477, "")</f>
        <v/>
      </c>
      <c r="B477" s="41" t="str">
        <f>IF($A477="", "", VLOOKUP($A477, '2015 data'!B:G, 3, FALSE))</f>
        <v/>
      </c>
      <c r="C477" s="41" t="str">
        <f>IF($A477="", "", VLOOKUP($A477, '2015 data'!B:G, 4, FALSE))</f>
        <v/>
      </c>
      <c r="D477" s="42" t="str">
        <f>IF('2015 Consolidated'!$A477="", "", VLOOKUP('2015 Consolidated'!$A477, '2015 data'!B:G, 5, FALSE))</f>
        <v/>
      </c>
      <c r="E477" s="43" t="str">
        <f>IF($A477="", "", VLOOKUP($A477, '2015 data'!B:G, 6, FALSE))</f>
        <v/>
      </c>
      <c r="F477" s="43" t="str">
        <f>IF($A477="", "", IFERROR(VLOOKUP($A477, '2015 data'!C:G, 5, FALSE), 0))</f>
        <v/>
      </c>
      <c r="G477" s="44" t="str">
        <f>IFERROR(VLOOKUP($A477, '2015 data'!C:G, 4, FALSE), "")</f>
        <v/>
      </c>
      <c r="H477" s="43" t="str">
        <f t="shared" si="49"/>
        <v/>
      </c>
      <c r="I477" s="45" t="str">
        <f>IF($G477&lt;&gt;"","Received",IF($A477="","",Validation!$D$6-$D477))</f>
        <v/>
      </c>
      <c r="J477" s="49" t="str">
        <f t="shared" si="50"/>
        <v/>
      </c>
      <c r="K477" s="49" t="str">
        <f t="shared" si="51"/>
        <v/>
      </c>
      <c r="L477" s="49" t="str">
        <f t="shared" si="52"/>
        <v/>
      </c>
      <c r="M477" s="49" t="str">
        <f t="shared" si="53"/>
        <v/>
      </c>
      <c r="N477" s="49" t="str">
        <f t="shared" si="54"/>
        <v/>
      </c>
      <c r="O477" t="str">
        <f t="shared" si="55"/>
        <v/>
      </c>
    </row>
    <row r="478" spans="1:15" ht="14.4" thickTop="1" thickBot="1" x14ac:dyDescent="0.3">
      <c r="A478" s="41" t="str">
        <f>IF('2015 data'!$A478 = "Sales", '2015 data'!B478, "")</f>
        <v/>
      </c>
      <c r="B478" s="41" t="str">
        <f>IF($A478="", "", VLOOKUP($A478, '2015 data'!B:G, 3, FALSE))</f>
        <v/>
      </c>
      <c r="C478" s="41" t="str">
        <f>IF($A478="", "", VLOOKUP($A478, '2015 data'!B:G, 4, FALSE))</f>
        <v/>
      </c>
      <c r="D478" s="42" t="str">
        <f>IF('2015 Consolidated'!$A478="", "", VLOOKUP('2015 Consolidated'!$A478, '2015 data'!B:G, 5, FALSE))</f>
        <v/>
      </c>
      <c r="E478" s="43" t="str">
        <f>IF($A478="", "", VLOOKUP($A478, '2015 data'!B:G, 6, FALSE))</f>
        <v/>
      </c>
      <c r="F478" s="43" t="str">
        <f>IF($A478="", "", IFERROR(VLOOKUP($A478, '2015 data'!C:G, 5, FALSE), 0))</f>
        <v/>
      </c>
      <c r="G478" s="44" t="str">
        <f>IFERROR(VLOOKUP($A478, '2015 data'!C:G, 4, FALSE), "")</f>
        <v/>
      </c>
      <c r="H478" s="43" t="str">
        <f t="shared" si="49"/>
        <v/>
      </c>
      <c r="I478" s="45" t="str">
        <f>IF($G478&lt;&gt;"","Received",IF($A478="","",Validation!$D$6-$D478))</f>
        <v/>
      </c>
      <c r="J478" s="49" t="str">
        <f t="shared" si="50"/>
        <v/>
      </c>
      <c r="K478" s="49" t="str">
        <f t="shared" si="51"/>
        <v/>
      </c>
      <c r="L478" s="49" t="str">
        <f t="shared" si="52"/>
        <v/>
      </c>
      <c r="M478" s="49" t="str">
        <f t="shared" si="53"/>
        <v/>
      </c>
      <c r="N478" s="49" t="str">
        <f t="shared" si="54"/>
        <v/>
      </c>
      <c r="O478" t="str">
        <f t="shared" si="55"/>
        <v/>
      </c>
    </row>
    <row r="479" spans="1:15" ht="14.4" thickTop="1" thickBot="1" x14ac:dyDescent="0.3">
      <c r="A479" s="41" t="str">
        <f>IF('2015 data'!$A479 = "Sales", '2015 data'!B479, "")</f>
        <v/>
      </c>
      <c r="B479" s="41" t="str">
        <f>IF($A479="", "", VLOOKUP($A479, '2015 data'!B:G, 3, FALSE))</f>
        <v/>
      </c>
      <c r="C479" s="41" t="str">
        <f>IF($A479="", "", VLOOKUP($A479, '2015 data'!B:G, 4, FALSE))</f>
        <v/>
      </c>
      <c r="D479" s="42" t="str">
        <f>IF('2015 Consolidated'!$A479="", "", VLOOKUP('2015 Consolidated'!$A479, '2015 data'!B:G, 5, FALSE))</f>
        <v/>
      </c>
      <c r="E479" s="43" t="str">
        <f>IF($A479="", "", VLOOKUP($A479, '2015 data'!B:G, 6, FALSE))</f>
        <v/>
      </c>
      <c r="F479" s="43" t="str">
        <f>IF($A479="", "", IFERROR(VLOOKUP($A479, '2015 data'!C:G, 5, FALSE), 0))</f>
        <v/>
      </c>
      <c r="G479" s="44" t="str">
        <f>IFERROR(VLOOKUP($A479, '2015 data'!C:G, 4, FALSE), "")</f>
        <v/>
      </c>
      <c r="H479" s="43" t="str">
        <f t="shared" si="49"/>
        <v/>
      </c>
      <c r="I479" s="45" t="str">
        <f>IF($G479&lt;&gt;"","Received",IF($A479="","",Validation!$D$6-$D479))</f>
        <v/>
      </c>
      <c r="J479" s="49" t="str">
        <f t="shared" si="50"/>
        <v/>
      </c>
      <c r="K479" s="49" t="str">
        <f t="shared" si="51"/>
        <v/>
      </c>
      <c r="L479" s="49" t="str">
        <f t="shared" si="52"/>
        <v/>
      </c>
      <c r="M479" s="49" t="str">
        <f t="shared" si="53"/>
        <v/>
      </c>
      <c r="N479" s="49" t="str">
        <f t="shared" si="54"/>
        <v/>
      </c>
      <c r="O479" t="str">
        <f t="shared" si="55"/>
        <v/>
      </c>
    </row>
    <row r="480" spans="1:15" ht="14.4" thickTop="1" thickBot="1" x14ac:dyDescent="0.3">
      <c r="A480" s="41" t="str">
        <f>IF('2015 data'!$A480 = "Sales", '2015 data'!B480, "")</f>
        <v/>
      </c>
      <c r="B480" s="41" t="str">
        <f>IF($A480="", "", VLOOKUP($A480, '2015 data'!B:G, 3, FALSE))</f>
        <v/>
      </c>
      <c r="C480" s="41" t="str">
        <f>IF($A480="", "", VLOOKUP($A480, '2015 data'!B:G, 4, FALSE))</f>
        <v/>
      </c>
      <c r="D480" s="42" t="str">
        <f>IF('2015 Consolidated'!$A480="", "", VLOOKUP('2015 Consolidated'!$A480, '2015 data'!B:G, 5, FALSE))</f>
        <v/>
      </c>
      <c r="E480" s="43" t="str">
        <f>IF($A480="", "", VLOOKUP($A480, '2015 data'!B:G, 6, FALSE))</f>
        <v/>
      </c>
      <c r="F480" s="43" t="str">
        <f>IF($A480="", "", IFERROR(VLOOKUP($A480, '2015 data'!C:G, 5, FALSE), 0))</f>
        <v/>
      </c>
      <c r="G480" s="44" t="str">
        <f>IFERROR(VLOOKUP($A480, '2015 data'!C:G, 4, FALSE), "")</f>
        <v/>
      </c>
      <c r="H480" s="43" t="str">
        <f t="shared" si="49"/>
        <v/>
      </c>
      <c r="I480" s="45" t="str">
        <f>IF($G480&lt;&gt;"","Received",IF($A480="","",Validation!$D$6-$D480))</f>
        <v/>
      </c>
      <c r="J480" s="49" t="str">
        <f t="shared" si="50"/>
        <v/>
      </c>
      <c r="K480" s="49" t="str">
        <f t="shared" si="51"/>
        <v/>
      </c>
      <c r="L480" s="49" t="str">
        <f t="shared" si="52"/>
        <v/>
      </c>
      <c r="M480" s="49" t="str">
        <f t="shared" si="53"/>
        <v/>
      </c>
      <c r="N480" s="49" t="str">
        <f t="shared" si="54"/>
        <v/>
      </c>
      <c r="O480" t="str">
        <f t="shared" si="55"/>
        <v/>
      </c>
    </row>
    <row r="481" spans="1:15" ht="14.4" thickTop="1" thickBot="1" x14ac:dyDescent="0.3">
      <c r="A481" s="41" t="str">
        <f>IF('2015 data'!$A481 = "Sales", '2015 data'!B481, "")</f>
        <v/>
      </c>
      <c r="B481" s="41" t="str">
        <f>IF($A481="", "", VLOOKUP($A481, '2015 data'!B:G, 3, FALSE))</f>
        <v/>
      </c>
      <c r="C481" s="41" t="str">
        <f>IF($A481="", "", VLOOKUP($A481, '2015 data'!B:G, 4, FALSE))</f>
        <v/>
      </c>
      <c r="D481" s="42" t="str">
        <f>IF('2015 Consolidated'!$A481="", "", VLOOKUP('2015 Consolidated'!$A481, '2015 data'!B:G, 5, FALSE))</f>
        <v/>
      </c>
      <c r="E481" s="43" t="str">
        <f>IF($A481="", "", VLOOKUP($A481, '2015 data'!B:G, 6, FALSE))</f>
        <v/>
      </c>
      <c r="F481" s="43" t="str">
        <f>IF($A481="", "", IFERROR(VLOOKUP($A481, '2015 data'!C:G, 5, FALSE), 0))</f>
        <v/>
      </c>
      <c r="G481" s="44" t="str">
        <f>IFERROR(VLOOKUP($A481, '2015 data'!C:G, 4, FALSE), "")</f>
        <v/>
      </c>
      <c r="H481" s="43" t="str">
        <f t="shared" si="49"/>
        <v/>
      </c>
      <c r="I481" s="45" t="str">
        <f>IF($G481&lt;&gt;"","Received",IF($A481="","",Validation!$D$6-$D481))</f>
        <v/>
      </c>
      <c r="J481" s="49" t="str">
        <f t="shared" si="50"/>
        <v/>
      </c>
      <c r="K481" s="49" t="str">
        <f t="shared" si="51"/>
        <v/>
      </c>
      <c r="L481" s="49" t="str">
        <f t="shared" si="52"/>
        <v/>
      </c>
      <c r="M481" s="49" t="str">
        <f t="shared" si="53"/>
        <v/>
      </c>
      <c r="N481" s="49" t="str">
        <f t="shared" si="54"/>
        <v/>
      </c>
      <c r="O481" t="str">
        <f t="shared" si="55"/>
        <v/>
      </c>
    </row>
    <row r="482" spans="1:15" ht="14.4" thickTop="1" thickBot="1" x14ac:dyDescent="0.3">
      <c r="A482" s="41" t="str">
        <f>IF('2015 data'!$A482 = "Sales", '2015 data'!B482, "")</f>
        <v/>
      </c>
      <c r="B482" s="41" t="str">
        <f>IF($A482="", "", VLOOKUP($A482, '2015 data'!B:G, 3, FALSE))</f>
        <v/>
      </c>
      <c r="C482" s="41" t="str">
        <f>IF($A482="", "", VLOOKUP($A482, '2015 data'!B:G, 4, FALSE))</f>
        <v/>
      </c>
      <c r="D482" s="42" t="str">
        <f>IF('2015 Consolidated'!$A482="", "", VLOOKUP('2015 Consolidated'!$A482, '2015 data'!B:G, 5, FALSE))</f>
        <v/>
      </c>
      <c r="E482" s="43" t="str">
        <f>IF($A482="", "", VLOOKUP($A482, '2015 data'!B:G, 6, FALSE))</f>
        <v/>
      </c>
      <c r="F482" s="43" t="str">
        <f>IF($A482="", "", IFERROR(VLOOKUP($A482, '2015 data'!C:G, 5, FALSE), 0))</f>
        <v/>
      </c>
      <c r="G482" s="44" t="str">
        <f>IFERROR(VLOOKUP($A482, '2015 data'!C:G, 4, FALSE), "")</f>
        <v/>
      </c>
      <c r="H482" s="43" t="str">
        <f t="shared" si="49"/>
        <v/>
      </c>
      <c r="I482" s="45" t="str">
        <f>IF($G482&lt;&gt;"","Received",IF($A482="","",Validation!$D$6-$D482))</f>
        <v/>
      </c>
      <c r="J482" s="49" t="str">
        <f t="shared" si="50"/>
        <v/>
      </c>
      <c r="K482" s="49" t="str">
        <f t="shared" si="51"/>
        <v/>
      </c>
      <c r="L482" s="49" t="str">
        <f t="shared" si="52"/>
        <v/>
      </c>
      <c r="M482" s="49" t="str">
        <f t="shared" si="53"/>
        <v/>
      </c>
      <c r="N482" s="49" t="str">
        <f t="shared" si="54"/>
        <v/>
      </c>
      <c r="O482" t="str">
        <f t="shared" si="55"/>
        <v/>
      </c>
    </row>
    <row r="483" spans="1:15" ht="14.4" thickTop="1" thickBot="1" x14ac:dyDescent="0.3">
      <c r="A483" s="41" t="str">
        <f>IF('2015 data'!$A483 = "Sales", '2015 data'!B483, "")</f>
        <v/>
      </c>
      <c r="B483" s="41" t="str">
        <f>IF($A483="", "", VLOOKUP($A483, '2015 data'!B:G, 3, FALSE))</f>
        <v/>
      </c>
      <c r="C483" s="41" t="str">
        <f>IF($A483="", "", VLOOKUP($A483, '2015 data'!B:G, 4, FALSE))</f>
        <v/>
      </c>
      <c r="D483" s="42" t="str">
        <f>IF('2015 Consolidated'!$A483="", "", VLOOKUP('2015 Consolidated'!$A483, '2015 data'!B:G, 5, FALSE))</f>
        <v/>
      </c>
      <c r="E483" s="43" t="str">
        <f>IF($A483="", "", VLOOKUP($A483, '2015 data'!B:G, 6, FALSE))</f>
        <v/>
      </c>
      <c r="F483" s="43" t="str">
        <f>IF($A483="", "", IFERROR(VLOOKUP($A483, '2015 data'!C:G, 5, FALSE), 0))</f>
        <v/>
      </c>
      <c r="G483" s="44" t="str">
        <f>IFERROR(VLOOKUP($A483, '2015 data'!C:G, 4, FALSE), "")</f>
        <v/>
      </c>
      <c r="H483" s="43" t="str">
        <f t="shared" si="49"/>
        <v/>
      </c>
      <c r="I483" s="45" t="str">
        <f>IF($G483&lt;&gt;"","Received",IF($A483="","",Validation!$D$6-$D483))</f>
        <v/>
      </c>
      <c r="J483" s="49" t="str">
        <f t="shared" si="50"/>
        <v/>
      </c>
      <c r="K483" s="49" t="str">
        <f t="shared" si="51"/>
        <v/>
      </c>
      <c r="L483" s="49" t="str">
        <f t="shared" si="52"/>
        <v/>
      </c>
      <c r="M483" s="49" t="str">
        <f t="shared" si="53"/>
        <v/>
      </c>
      <c r="N483" s="49" t="str">
        <f t="shared" si="54"/>
        <v/>
      </c>
      <c r="O483" t="str">
        <f t="shared" si="55"/>
        <v/>
      </c>
    </row>
    <row r="484" spans="1:15" ht="14.4" thickTop="1" thickBot="1" x14ac:dyDescent="0.3">
      <c r="A484" s="41" t="str">
        <f>IF('2015 data'!$A484 = "Sales", '2015 data'!B484, "")</f>
        <v/>
      </c>
      <c r="B484" s="41" t="str">
        <f>IF($A484="", "", VLOOKUP($A484, '2015 data'!B:G, 3, FALSE))</f>
        <v/>
      </c>
      <c r="C484" s="41" t="str">
        <f>IF($A484="", "", VLOOKUP($A484, '2015 data'!B:G, 4, FALSE))</f>
        <v/>
      </c>
      <c r="D484" s="42" t="str">
        <f>IF('2015 Consolidated'!$A484="", "", VLOOKUP('2015 Consolidated'!$A484, '2015 data'!B:G, 5, FALSE))</f>
        <v/>
      </c>
      <c r="E484" s="43" t="str">
        <f>IF($A484="", "", VLOOKUP($A484, '2015 data'!B:G, 6, FALSE))</f>
        <v/>
      </c>
      <c r="F484" s="43" t="str">
        <f>IF($A484="", "", IFERROR(VLOOKUP($A484, '2015 data'!C:G, 5, FALSE), 0))</f>
        <v/>
      </c>
      <c r="G484" s="44" t="str">
        <f>IFERROR(VLOOKUP($A484, '2015 data'!C:G, 4, FALSE), "")</f>
        <v/>
      </c>
      <c r="H484" s="43" t="str">
        <f t="shared" si="49"/>
        <v/>
      </c>
      <c r="I484" s="45" t="str">
        <f>IF($G484&lt;&gt;"","Received",IF($A484="","",Validation!$D$6-$D484))</f>
        <v/>
      </c>
      <c r="J484" s="49" t="str">
        <f t="shared" si="50"/>
        <v/>
      </c>
      <c r="K484" s="49" t="str">
        <f t="shared" si="51"/>
        <v/>
      </c>
      <c r="L484" s="49" t="str">
        <f t="shared" si="52"/>
        <v/>
      </c>
      <c r="M484" s="49" t="str">
        <f t="shared" si="53"/>
        <v/>
      </c>
      <c r="N484" s="49" t="str">
        <f t="shared" si="54"/>
        <v/>
      </c>
      <c r="O484" t="str">
        <f t="shared" si="55"/>
        <v/>
      </c>
    </row>
    <row r="485" spans="1:15" ht="14.4" thickTop="1" thickBot="1" x14ac:dyDescent="0.3">
      <c r="A485" s="41" t="str">
        <f>IF('2015 data'!$A485 = "Sales", '2015 data'!B485, "")</f>
        <v/>
      </c>
      <c r="B485" s="41" t="str">
        <f>IF($A485="", "", VLOOKUP($A485, '2015 data'!B:G, 3, FALSE))</f>
        <v/>
      </c>
      <c r="C485" s="41" t="str">
        <f>IF($A485="", "", VLOOKUP($A485, '2015 data'!B:G, 4, FALSE))</f>
        <v/>
      </c>
      <c r="D485" s="42" t="str">
        <f>IF('2015 Consolidated'!$A485="", "", VLOOKUP('2015 Consolidated'!$A485, '2015 data'!B:G, 5, FALSE))</f>
        <v/>
      </c>
      <c r="E485" s="43" t="str">
        <f>IF($A485="", "", VLOOKUP($A485, '2015 data'!B:G, 6, FALSE))</f>
        <v/>
      </c>
      <c r="F485" s="43" t="str">
        <f>IF($A485="", "", IFERROR(VLOOKUP($A485, '2015 data'!C:G, 5, FALSE), 0))</f>
        <v/>
      </c>
      <c r="G485" s="44" t="str">
        <f>IFERROR(VLOOKUP($A485, '2015 data'!C:G, 4, FALSE), "")</f>
        <v/>
      </c>
      <c r="H485" s="43" t="str">
        <f t="shared" si="49"/>
        <v/>
      </c>
      <c r="I485" s="45" t="str">
        <f>IF($G485&lt;&gt;"","Received",IF($A485="","",Validation!$D$6-$D485))</f>
        <v/>
      </c>
      <c r="J485" s="49" t="str">
        <f t="shared" si="50"/>
        <v/>
      </c>
      <c r="K485" s="49" t="str">
        <f t="shared" si="51"/>
        <v/>
      </c>
      <c r="L485" s="49" t="str">
        <f t="shared" si="52"/>
        <v/>
      </c>
      <c r="M485" s="49" t="str">
        <f t="shared" si="53"/>
        <v/>
      </c>
      <c r="N485" s="49" t="str">
        <f t="shared" si="54"/>
        <v/>
      </c>
      <c r="O485" t="str">
        <f t="shared" si="55"/>
        <v/>
      </c>
    </row>
    <row r="486" spans="1:15" ht="14.4" thickTop="1" thickBot="1" x14ac:dyDescent="0.3">
      <c r="A486" s="41" t="str">
        <f>IF('2015 data'!$A486 = "Sales", '2015 data'!B486, "")</f>
        <v/>
      </c>
      <c r="B486" s="41" t="str">
        <f>IF($A486="", "", VLOOKUP($A486, '2015 data'!B:G, 3, FALSE))</f>
        <v/>
      </c>
      <c r="C486" s="41" t="str">
        <f>IF($A486="", "", VLOOKUP($A486, '2015 data'!B:G, 4, FALSE))</f>
        <v/>
      </c>
      <c r="D486" s="42" t="str">
        <f>IF('2015 Consolidated'!$A486="", "", VLOOKUP('2015 Consolidated'!$A486, '2015 data'!B:G, 5, FALSE))</f>
        <v/>
      </c>
      <c r="E486" s="43" t="str">
        <f>IF($A486="", "", VLOOKUP($A486, '2015 data'!B:G, 6, FALSE))</f>
        <v/>
      </c>
      <c r="F486" s="43" t="str">
        <f>IF($A486="", "", IFERROR(VLOOKUP($A486, '2015 data'!C:G, 5, FALSE), 0))</f>
        <v/>
      </c>
      <c r="G486" s="44" t="str">
        <f>IFERROR(VLOOKUP($A486, '2015 data'!C:G, 4, FALSE), "")</f>
        <v/>
      </c>
      <c r="H486" s="43" t="str">
        <f t="shared" si="49"/>
        <v/>
      </c>
      <c r="I486" s="45" t="str">
        <f>IF($G486&lt;&gt;"","Received",IF($A486="","",Validation!$D$6-$D486))</f>
        <v/>
      </c>
      <c r="J486" s="49" t="str">
        <f t="shared" si="50"/>
        <v/>
      </c>
      <c r="K486" s="49" t="str">
        <f t="shared" si="51"/>
        <v/>
      </c>
      <c r="L486" s="49" t="str">
        <f t="shared" si="52"/>
        <v/>
      </c>
      <c r="M486" s="49" t="str">
        <f t="shared" si="53"/>
        <v/>
      </c>
      <c r="N486" s="49" t="str">
        <f t="shared" si="54"/>
        <v/>
      </c>
      <c r="O486" t="str">
        <f t="shared" si="55"/>
        <v/>
      </c>
    </row>
    <row r="487" spans="1:15" ht="14.4" thickTop="1" thickBot="1" x14ac:dyDescent="0.3">
      <c r="A487" s="41" t="str">
        <f>IF('2015 data'!$A487 = "Sales", '2015 data'!B487, "")</f>
        <v/>
      </c>
      <c r="B487" s="41" t="str">
        <f>IF($A487="", "", VLOOKUP($A487, '2015 data'!B:G, 3, FALSE))</f>
        <v/>
      </c>
      <c r="C487" s="41" t="str">
        <f>IF($A487="", "", VLOOKUP($A487, '2015 data'!B:G, 4, FALSE))</f>
        <v/>
      </c>
      <c r="D487" s="42" t="str">
        <f>IF('2015 Consolidated'!$A487="", "", VLOOKUP('2015 Consolidated'!$A487, '2015 data'!B:G, 5, FALSE))</f>
        <v/>
      </c>
      <c r="E487" s="43" t="str">
        <f>IF($A487="", "", VLOOKUP($A487, '2015 data'!B:G, 6, FALSE))</f>
        <v/>
      </c>
      <c r="F487" s="43" t="str">
        <f>IF($A487="", "", IFERROR(VLOOKUP($A487, '2015 data'!C:G, 5, FALSE), 0))</f>
        <v/>
      </c>
      <c r="G487" s="44" t="str">
        <f>IFERROR(VLOOKUP($A487, '2015 data'!C:G, 4, FALSE), "")</f>
        <v/>
      </c>
      <c r="H487" s="43" t="str">
        <f t="shared" si="49"/>
        <v/>
      </c>
      <c r="I487" s="45" t="str">
        <f>IF($G487&lt;&gt;"","Received",IF($A487="","",Validation!$D$6-$D487))</f>
        <v/>
      </c>
      <c r="J487" s="49" t="str">
        <f t="shared" si="50"/>
        <v/>
      </c>
      <c r="K487" s="49" t="str">
        <f t="shared" si="51"/>
        <v/>
      </c>
      <c r="L487" s="49" t="str">
        <f t="shared" si="52"/>
        <v/>
      </c>
      <c r="M487" s="49" t="str">
        <f t="shared" si="53"/>
        <v/>
      </c>
      <c r="N487" s="49" t="str">
        <f t="shared" si="54"/>
        <v/>
      </c>
      <c r="O487" t="str">
        <f t="shared" si="55"/>
        <v/>
      </c>
    </row>
    <row r="488" spans="1:15" ht="14.4" thickTop="1" thickBot="1" x14ac:dyDescent="0.3">
      <c r="A488" s="41" t="str">
        <f>IF('2015 data'!$A488 = "Sales", '2015 data'!B488, "")</f>
        <v/>
      </c>
      <c r="B488" s="41" t="str">
        <f>IF($A488="", "", VLOOKUP($A488, '2015 data'!B:G, 3, FALSE))</f>
        <v/>
      </c>
      <c r="C488" s="41" t="str">
        <f>IF($A488="", "", VLOOKUP($A488, '2015 data'!B:G, 4, FALSE))</f>
        <v/>
      </c>
      <c r="D488" s="42" t="str">
        <f>IF('2015 Consolidated'!$A488="", "", VLOOKUP('2015 Consolidated'!$A488, '2015 data'!B:G, 5, FALSE))</f>
        <v/>
      </c>
      <c r="E488" s="43" t="str">
        <f>IF($A488="", "", VLOOKUP($A488, '2015 data'!B:G, 6, FALSE))</f>
        <v/>
      </c>
      <c r="F488" s="43" t="str">
        <f>IF($A488="", "", IFERROR(VLOOKUP($A488, '2015 data'!C:G, 5, FALSE), 0))</f>
        <v/>
      </c>
      <c r="G488" s="44" t="str">
        <f>IFERROR(VLOOKUP($A488, '2015 data'!C:G, 4, FALSE), "")</f>
        <v/>
      </c>
      <c r="H488" s="43" t="str">
        <f t="shared" si="49"/>
        <v/>
      </c>
      <c r="I488" s="45" t="str">
        <f>IF($G488&lt;&gt;"","Received",IF($A488="","",Validation!$D$6-$D488))</f>
        <v/>
      </c>
      <c r="J488" s="49" t="str">
        <f t="shared" si="50"/>
        <v/>
      </c>
      <c r="K488" s="49" t="str">
        <f t="shared" si="51"/>
        <v/>
      </c>
      <c r="L488" s="49" t="str">
        <f t="shared" si="52"/>
        <v/>
      </c>
      <c r="M488" s="49" t="str">
        <f t="shared" si="53"/>
        <v/>
      </c>
      <c r="N488" s="49" t="str">
        <f t="shared" si="54"/>
        <v/>
      </c>
      <c r="O488" t="str">
        <f t="shared" si="55"/>
        <v/>
      </c>
    </row>
    <row r="489" spans="1:15" ht="14.4" thickTop="1" thickBot="1" x14ac:dyDescent="0.3">
      <c r="A489" s="41" t="str">
        <f>IF('2015 data'!$A489 = "Sales", '2015 data'!B489, "")</f>
        <v/>
      </c>
      <c r="B489" s="41" t="str">
        <f>IF($A489="", "", VLOOKUP($A489, '2015 data'!B:G, 3, FALSE))</f>
        <v/>
      </c>
      <c r="C489" s="41" t="str">
        <f>IF($A489="", "", VLOOKUP($A489, '2015 data'!B:G, 4, FALSE))</f>
        <v/>
      </c>
      <c r="D489" s="42" t="str">
        <f>IF('2015 Consolidated'!$A489="", "", VLOOKUP('2015 Consolidated'!$A489, '2015 data'!B:G, 5, FALSE))</f>
        <v/>
      </c>
      <c r="E489" s="43" t="str">
        <f>IF($A489="", "", VLOOKUP($A489, '2015 data'!B:G, 6, FALSE))</f>
        <v/>
      </c>
      <c r="F489" s="43" t="str">
        <f>IF($A489="", "", IFERROR(VLOOKUP($A489, '2015 data'!C:G, 5, FALSE), 0))</f>
        <v/>
      </c>
      <c r="G489" s="44" t="str">
        <f>IFERROR(VLOOKUP($A489, '2015 data'!C:G, 4, FALSE), "")</f>
        <v/>
      </c>
      <c r="H489" s="43" t="str">
        <f t="shared" si="49"/>
        <v/>
      </c>
      <c r="I489" s="45" t="str">
        <f>IF($G489&lt;&gt;"","Received",IF($A489="","",Validation!$D$6-$D489))</f>
        <v/>
      </c>
      <c r="J489" s="49" t="str">
        <f t="shared" si="50"/>
        <v/>
      </c>
      <c r="K489" s="49" t="str">
        <f t="shared" si="51"/>
        <v/>
      </c>
      <c r="L489" s="49" t="str">
        <f t="shared" si="52"/>
        <v/>
      </c>
      <c r="M489" s="49" t="str">
        <f t="shared" si="53"/>
        <v/>
      </c>
      <c r="N489" s="49" t="str">
        <f t="shared" si="54"/>
        <v/>
      </c>
      <c r="O489" t="str">
        <f t="shared" si="55"/>
        <v/>
      </c>
    </row>
    <row r="490" spans="1:15" ht="14.4" thickTop="1" thickBot="1" x14ac:dyDescent="0.3">
      <c r="A490" s="41" t="str">
        <f>IF('2015 data'!$A490 = "Sales", '2015 data'!B490, "")</f>
        <v/>
      </c>
      <c r="B490" s="41" t="str">
        <f>IF($A490="", "", VLOOKUP($A490, '2015 data'!B:G, 3, FALSE))</f>
        <v/>
      </c>
      <c r="C490" s="41" t="str">
        <f>IF($A490="", "", VLOOKUP($A490, '2015 data'!B:G, 4, FALSE))</f>
        <v/>
      </c>
      <c r="D490" s="42" t="str">
        <f>IF('2015 Consolidated'!$A490="", "", VLOOKUP('2015 Consolidated'!$A490, '2015 data'!B:G, 5, FALSE))</f>
        <v/>
      </c>
      <c r="E490" s="43" t="str">
        <f>IF($A490="", "", VLOOKUP($A490, '2015 data'!B:G, 6, FALSE))</f>
        <v/>
      </c>
      <c r="F490" s="43" t="str">
        <f>IF($A490="", "", IFERROR(VLOOKUP($A490, '2015 data'!C:G, 5, FALSE), 0))</f>
        <v/>
      </c>
      <c r="G490" s="44" t="str">
        <f>IFERROR(VLOOKUP($A490, '2015 data'!C:G, 4, FALSE), "")</f>
        <v/>
      </c>
      <c r="H490" s="43" t="str">
        <f t="shared" si="49"/>
        <v/>
      </c>
      <c r="I490" s="45" t="str">
        <f>IF($G490&lt;&gt;"","Received",IF($A490="","",Validation!$D$6-$D490))</f>
        <v/>
      </c>
      <c r="J490" s="49" t="str">
        <f t="shared" si="50"/>
        <v/>
      </c>
      <c r="K490" s="49" t="str">
        <f t="shared" si="51"/>
        <v/>
      </c>
      <c r="L490" s="49" t="str">
        <f t="shared" si="52"/>
        <v/>
      </c>
      <c r="M490" s="49" t="str">
        <f t="shared" si="53"/>
        <v/>
      </c>
      <c r="N490" s="49" t="str">
        <f t="shared" si="54"/>
        <v/>
      </c>
      <c r="O490" t="str">
        <f t="shared" si="55"/>
        <v/>
      </c>
    </row>
    <row r="491" spans="1:15" ht="14.4" thickTop="1" thickBot="1" x14ac:dyDescent="0.3">
      <c r="A491" s="41" t="str">
        <f>IF('2015 data'!$A491 = "Sales", '2015 data'!B491, "")</f>
        <v/>
      </c>
      <c r="B491" s="41" t="str">
        <f>IF($A491="", "", VLOOKUP($A491, '2015 data'!B:G, 3, FALSE))</f>
        <v/>
      </c>
      <c r="C491" s="41" t="str">
        <f>IF($A491="", "", VLOOKUP($A491, '2015 data'!B:G, 4, FALSE))</f>
        <v/>
      </c>
      <c r="D491" s="42" t="str">
        <f>IF('2015 Consolidated'!$A491="", "", VLOOKUP('2015 Consolidated'!$A491, '2015 data'!B:G, 5, FALSE))</f>
        <v/>
      </c>
      <c r="E491" s="43" t="str">
        <f>IF($A491="", "", VLOOKUP($A491, '2015 data'!B:G, 6, FALSE))</f>
        <v/>
      </c>
      <c r="F491" s="43" t="str">
        <f>IF($A491="", "", IFERROR(VLOOKUP($A491, '2015 data'!C:G, 5, FALSE), 0))</f>
        <v/>
      </c>
      <c r="G491" s="44" t="str">
        <f>IFERROR(VLOOKUP($A491, '2015 data'!C:G, 4, FALSE), "")</f>
        <v/>
      </c>
      <c r="H491" s="43" t="str">
        <f t="shared" si="49"/>
        <v/>
      </c>
      <c r="I491" s="45" t="str">
        <f>IF($G491&lt;&gt;"","Received",IF($A491="","",Validation!$D$6-$D491))</f>
        <v/>
      </c>
      <c r="J491" s="49" t="str">
        <f t="shared" si="50"/>
        <v/>
      </c>
      <c r="K491" s="49" t="str">
        <f t="shared" si="51"/>
        <v/>
      </c>
      <c r="L491" s="49" t="str">
        <f t="shared" si="52"/>
        <v/>
      </c>
      <c r="M491" s="49" t="str">
        <f t="shared" si="53"/>
        <v/>
      </c>
      <c r="N491" s="49" t="str">
        <f t="shared" si="54"/>
        <v/>
      </c>
      <c r="O491" t="str">
        <f t="shared" si="55"/>
        <v/>
      </c>
    </row>
    <row r="492" spans="1:15" ht="14.4" thickTop="1" thickBot="1" x14ac:dyDescent="0.3">
      <c r="A492" s="41" t="str">
        <f>IF('2015 data'!$A492 = "Sales", '2015 data'!B492, "")</f>
        <v/>
      </c>
      <c r="B492" s="41" t="str">
        <f>IF($A492="", "", VLOOKUP($A492, '2015 data'!B:G, 3, FALSE))</f>
        <v/>
      </c>
      <c r="C492" s="41" t="str">
        <f>IF($A492="", "", VLOOKUP($A492, '2015 data'!B:G, 4, FALSE))</f>
        <v/>
      </c>
      <c r="D492" s="42" t="str">
        <f>IF('2015 Consolidated'!$A492="", "", VLOOKUP('2015 Consolidated'!$A492, '2015 data'!B:G, 5, FALSE))</f>
        <v/>
      </c>
      <c r="E492" s="43" t="str">
        <f>IF($A492="", "", VLOOKUP($A492, '2015 data'!B:G, 6, FALSE))</f>
        <v/>
      </c>
      <c r="F492" s="43" t="str">
        <f>IF($A492="", "", IFERROR(VLOOKUP($A492, '2015 data'!C:G, 5, FALSE), 0))</f>
        <v/>
      </c>
      <c r="G492" s="44" t="str">
        <f>IFERROR(VLOOKUP($A492, '2015 data'!C:G, 4, FALSE), "")</f>
        <v/>
      </c>
      <c r="H492" s="43" t="str">
        <f t="shared" si="49"/>
        <v/>
      </c>
      <c r="I492" s="45" t="str">
        <f>IF($G492&lt;&gt;"","Received",IF($A492="","",Validation!$D$6-$D492))</f>
        <v/>
      </c>
      <c r="J492" s="49" t="str">
        <f t="shared" si="50"/>
        <v/>
      </c>
      <c r="K492" s="49" t="str">
        <f t="shared" si="51"/>
        <v/>
      </c>
      <c r="L492" s="49" t="str">
        <f t="shared" si="52"/>
        <v/>
      </c>
      <c r="M492" s="49" t="str">
        <f t="shared" si="53"/>
        <v/>
      </c>
      <c r="N492" s="49" t="str">
        <f t="shared" si="54"/>
        <v/>
      </c>
      <c r="O492" t="str">
        <f t="shared" si="55"/>
        <v/>
      </c>
    </row>
    <row r="493" spans="1:15" ht="14.4" thickTop="1" thickBot="1" x14ac:dyDescent="0.3">
      <c r="A493" s="41" t="str">
        <f>IF('2015 data'!$A493 = "Sales", '2015 data'!B493, "")</f>
        <v/>
      </c>
      <c r="B493" s="41" t="str">
        <f>IF($A493="", "", VLOOKUP($A493, '2015 data'!B:G, 3, FALSE))</f>
        <v/>
      </c>
      <c r="C493" s="41" t="str">
        <f>IF($A493="", "", VLOOKUP($A493, '2015 data'!B:G, 4, FALSE))</f>
        <v/>
      </c>
      <c r="D493" s="42" t="str">
        <f>IF('2015 Consolidated'!$A493="", "", VLOOKUP('2015 Consolidated'!$A493, '2015 data'!B:G, 5, FALSE))</f>
        <v/>
      </c>
      <c r="E493" s="43" t="str">
        <f>IF($A493="", "", VLOOKUP($A493, '2015 data'!B:G, 6, FALSE))</f>
        <v/>
      </c>
      <c r="F493" s="43" t="str">
        <f>IF($A493="", "", IFERROR(VLOOKUP($A493, '2015 data'!C:G, 5, FALSE), 0))</f>
        <v/>
      </c>
      <c r="G493" s="44" t="str">
        <f>IFERROR(VLOOKUP($A493, '2015 data'!C:G, 4, FALSE), "")</f>
        <v/>
      </c>
      <c r="H493" s="43" t="str">
        <f t="shared" si="49"/>
        <v/>
      </c>
      <c r="I493" s="45" t="str">
        <f>IF($G493&lt;&gt;"","Received",IF($A493="","",Validation!$D$6-$D493))</f>
        <v/>
      </c>
      <c r="J493" s="49" t="str">
        <f t="shared" si="50"/>
        <v/>
      </c>
      <c r="K493" s="49" t="str">
        <f t="shared" si="51"/>
        <v/>
      </c>
      <c r="L493" s="49" t="str">
        <f t="shared" si="52"/>
        <v/>
      </c>
      <c r="M493" s="49" t="str">
        <f t="shared" si="53"/>
        <v/>
      </c>
      <c r="N493" s="49" t="str">
        <f t="shared" si="54"/>
        <v/>
      </c>
      <c r="O493" t="str">
        <f t="shared" si="55"/>
        <v/>
      </c>
    </row>
    <row r="494" spans="1:15" ht="14.4" thickTop="1" thickBot="1" x14ac:dyDescent="0.3">
      <c r="A494" s="41" t="str">
        <f>IF('2015 data'!$A494 = "Sales", '2015 data'!B494, "")</f>
        <v/>
      </c>
      <c r="B494" s="41" t="str">
        <f>IF($A494="", "", VLOOKUP($A494, '2015 data'!B:G, 3, FALSE))</f>
        <v/>
      </c>
      <c r="C494" s="41" t="str">
        <f>IF($A494="", "", VLOOKUP($A494, '2015 data'!B:G, 4, FALSE))</f>
        <v/>
      </c>
      <c r="D494" s="42" t="str">
        <f>IF('2015 Consolidated'!$A494="", "", VLOOKUP('2015 Consolidated'!$A494, '2015 data'!B:G, 5, FALSE))</f>
        <v/>
      </c>
      <c r="E494" s="43" t="str">
        <f>IF($A494="", "", VLOOKUP($A494, '2015 data'!B:G, 6, FALSE))</f>
        <v/>
      </c>
      <c r="F494" s="43" t="str">
        <f>IF($A494="", "", IFERROR(VLOOKUP($A494, '2015 data'!C:G, 5, FALSE), 0))</f>
        <v/>
      </c>
      <c r="G494" s="44" t="str">
        <f>IFERROR(VLOOKUP($A494, '2015 data'!C:G, 4, FALSE), "")</f>
        <v/>
      </c>
      <c r="H494" s="43" t="str">
        <f t="shared" si="49"/>
        <v/>
      </c>
      <c r="I494" s="45" t="str">
        <f>IF($G494&lt;&gt;"","Received",IF($A494="","",Validation!$D$6-$D494))</f>
        <v/>
      </c>
      <c r="J494" s="49" t="str">
        <f t="shared" si="50"/>
        <v/>
      </c>
      <c r="K494" s="49" t="str">
        <f t="shared" si="51"/>
        <v/>
      </c>
      <c r="L494" s="49" t="str">
        <f t="shared" si="52"/>
        <v/>
      </c>
      <c r="M494" s="49" t="str">
        <f t="shared" si="53"/>
        <v/>
      </c>
      <c r="N494" s="49" t="str">
        <f t="shared" si="54"/>
        <v/>
      </c>
      <c r="O494" t="str">
        <f t="shared" si="55"/>
        <v/>
      </c>
    </row>
    <row r="495" spans="1:15" ht="14.4" thickTop="1" thickBot="1" x14ac:dyDescent="0.3">
      <c r="A495" s="41" t="str">
        <f>IF('2015 data'!$A495 = "Sales", '2015 data'!B495, "")</f>
        <v/>
      </c>
      <c r="B495" s="41" t="str">
        <f>IF($A495="", "", VLOOKUP($A495, '2015 data'!B:G, 3, FALSE))</f>
        <v/>
      </c>
      <c r="C495" s="41" t="str">
        <f>IF($A495="", "", VLOOKUP($A495, '2015 data'!B:G, 4, FALSE))</f>
        <v/>
      </c>
      <c r="D495" s="42" t="str">
        <f>IF('2015 Consolidated'!$A495="", "", VLOOKUP('2015 Consolidated'!$A495, '2015 data'!B:G, 5, FALSE))</f>
        <v/>
      </c>
      <c r="E495" s="43" t="str">
        <f>IF($A495="", "", VLOOKUP($A495, '2015 data'!B:G, 6, FALSE))</f>
        <v/>
      </c>
      <c r="F495" s="43" t="str">
        <f>IF($A495="", "", IFERROR(VLOOKUP($A495, '2015 data'!C:G, 5, FALSE), 0))</f>
        <v/>
      </c>
      <c r="G495" s="44" t="str">
        <f>IFERROR(VLOOKUP($A495, '2015 data'!C:G, 4, FALSE), "")</f>
        <v/>
      </c>
      <c r="H495" s="43" t="str">
        <f t="shared" si="49"/>
        <v/>
      </c>
      <c r="I495" s="45" t="str">
        <f>IF($G495&lt;&gt;"","Received",IF($A495="","",Validation!$D$6-$D495))</f>
        <v/>
      </c>
      <c r="J495" s="49" t="str">
        <f t="shared" si="50"/>
        <v/>
      </c>
      <c r="K495" s="49" t="str">
        <f t="shared" si="51"/>
        <v/>
      </c>
      <c r="L495" s="49" t="str">
        <f t="shared" si="52"/>
        <v/>
      </c>
      <c r="M495" s="49" t="str">
        <f t="shared" si="53"/>
        <v/>
      </c>
      <c r="N495" s="49" t="str">
        <f t="shared" si="54"/>
        <v/>
      </c>
      <c r="O495" t="str">
        <f t="shared" si="55"/>
        <v/>
      </c>
    </row>
    <row r="496" spans="1:15" ht="14.4" thickTop="1" thickBot="1" x14ac:dyDescent="0.3">
      <c r="A496" s="41" t="str">
        <f>IF('2015 data'!$A496 = "Sales", '2015 data'!B496, "")</f>
        <v/>
      </c>
      <c r="B496" s="41" t="str">
        <f>IF($A496="", "", VLOOKUP($A496, '2015 data'!B:G, 3, FALSE))</f>
        <v/>
      </c>
      <c r="C496" s="41" t="str">
        <f>IF($A496="", "", VLOOKUP($A496, '2015 data'!B:G, 4, FALSE))</f>
        <v/>
      </c>
      <c r="D496" s="42" t="str">
        <f>IF('2015 Consolidated'!$A496="", "", VLOOKUP('2015 Consolidated'!$A496, '2015 data'!B:G, 5, FALSE))</f>
        <v/>
      </c>
      <c r="E496" s="43" t="str">
        <f>IF($A496="", "", VLOOKUP($A496, '2015 data'!B:G, 6, FALSE))</f>
        <v/>
      </c>
      <c r="F496" s="43" t="str">
        <f>IF($A496="", "", IFERROR(VLOOKUP($A496, '2015 data'!C:G, 5, FALSE), 0))</f>
        <v/>
      </c>
      <c r="G496" s="44" t="str">
        <f>IFERROR(VLOOKUP($A496, '2015 data'!C:G, 4, FALSE), "")</f>
        <v/>
      </c>
      <c r="H496" s="43" t="str">
        <f t="shared" si="49"/>
        <v/>
      </c>
      <c r="I496" s="45" t="str">
        <f>IF($G496&lt;&gt;"","Received",IF($A496="","",Validation!$D$6-$D496))</f>
        <v/>
      </c>
      <c r="J496" s="49" t="str">
        <f t="shared" si="50"/>
        <v/>
      </c>
      <c r="K496" s="49" t="str">
        <f t="shared" si="51"/>
        <v/>
      </c>
      <c r="L496" s="49" t="str">
        <f t="shared" si="52"/>
        <v/>
      </c>
      <c r="M496" s="49" t="str">
        <f t="shared" si="53"/>
        <v/>
      </c>
      <c r="N496" s="49" t="str">
        <f t="shared" si="54"/>
        <v/>
      </c>
      <c r="O496" t="str">
        <f t="shared" si="55"/>
        <v/>
      </c>
    </row>
    <row r="497" spans="1:15" ht="14.4" thickTop="1" thickBot="1" x14ac:dyDescent="0.3">
      <c r="A497" s="41" t="str">
        <f>IF('2015 data'!$A497 = "Sales", '2015 data'!B497, "")</f>
        <v/>
      </c>
      <c r="B497" s="41" t="str">
        <f>IF($A497="", "", VLOOKUP($A497, '2015 data'!B:G, 3, FALSE))</f>
        <v/>
      </c>
      <c r="C497" s="41" t="str">
        <f>IF($A497="", "", VLOOKUP($A497, '2015 data'!B:G, 4, FALSE))</f>
        <v/>
      </c>
      <c r="D497" s="42" t="str">
        <f>IF('2015 Consolidated'!$A497="", "", VLOOKUP('2015 Consolidated'!$A497, '2015 data'!B:G, 5, FALSE))</f>
        <v/>
      </c>
      <c r="E497" s="43" t="str">
        <f>IF($A497="", "", VLOOKUP($A497, '2015 data'!B:G, 6, FALSE))</f>
        <v/>
      </c>
      <c r="F497" s="43" t="str">
        <f>IF($A497="", "", IFERROR(VLOOKUP($A497, '2015 data'!C:G, 5, FALSE), 0))</f>
        <v/>
      </c>
      <c r="G497" s="44" t="str">
        <f>IFERROR(VLOOKUP($A497, '2015 data'!C:G, 4, FALSE), "")</f>
        <v/>
      </c>
      <c r="H497" s="43" t="str">
        <f t="shared" si="49"/>
        <v/>
      </c>
      <c r="I497" s="45" t="str">
        <f>IF($G497&lt;&gt;"","Received",IF($A497="","",Validation!$D$6-$D497))</f>
        <v/>
      </c>
      <c r="J497" s="49" t="str">
        <f t="shared" si="50"/>
        <v/>
      </c>
      <c r="K497" s="49" t="str">
        <f t="shared" si="51"/>
        <v/>
      </c>
      <c r="L497" s="49" t="str">
        <f t="shared" si="52"/>
        <v/>
      </c>
      <c r="M497" s="49" t="str">
        <f t="shared" si="53"/>
        <v/>
      </c>
      <c r="N497" s="49" t="str">
        <f t="shared" si="54"/>
        <v/>
      </c>
      <c r="O497" t="str">
        <f t="shared" si="55"/>
        <v/>
      </c>
    </row>
    <row r="498" spans="1:15" ht="14.4" thickTop="1" thickBot="1" x14ac:dyDescent="0.3">
      <c r="A498" s="41" t="str">
        <f>IF('2015 data'!$A498 = "Sales", '2015 data'!B498, "")</f>
        <v/>
      </c>
      <c r="B498" s="41" t="str">
        <f>IF($A498="", "", VLOOKUP($A498, '2015 data'!B:G, 3, FALSE))</f>
        <v/>
      </c>
      <c r="C498" s="41" t="str">
        <f>IF($A498="", "", VLOOKUP($A498, '2015 data'!B:G, 4, FALSE))</f>
        <v/>
      </c>
      <c r="D498" s="42" t="str">
        <f>IF('2015 Consolidated'!$A498="", "", VLOOKUP('2015 Consolidated'!$A498, '2015 data'!B:G, 5, FALSE))</f>
        <v/>
      </c>
      <c r="E498" s="43" t="str">
        <f>IF($A498="", "", VLOOKUP($A498, '2015 data'!B:G, 6, FALSE))</f>
        <v/>
      </c>
      <c r="F498" s="43" t="str">
        <f>IF($A498="", "", IFERROR(VLOOKUP($A498, '2015 data'!C:G, 5, FALSE), 0))</f>
        <v/>
      </c>
      <c r="G498" s="44" t="str">
        <f>IFERROR(VLOOKUP($A498, '2015 data'!C:G, 4, FALSE), "")</f>
        <v/>
      </c>
      <c r="H498" s="43" t="str">
        <f t="shared" si="49"/>
        <v/>
      </c>
      <c r="I498" s="45" t="str">
        <f>IF($G498&lt;&gt;"","Received",IF($A498="","",Validation!$D$6-$D498))</f>
        <v/>
      </c>
      <c r="J498" s="49" t="str">
        <f t="shared" si="50"/>
        <v/>
      </c>
      <c r="K498" s="49" t="str">
        <f t="shared" si="51"/>
        <v/>
      </c>
      <c r="L498" s="49" t="str">
        <f t="shared" si="52"/>
        <v/>
      </c>
      <c r="M498" s="49" t="str">
        <f t="shared" si="53"/>
        <v/>
      </c>
      <c r="N498" s="49" t="str">
        <f t="shared" si="54"/>
        <v/>
      </c>
      <c r="O498" t="str">
        <f t="shared" si="55"/>
        <v/>
      </c>
    </row>
    <row r="499" spans="1:15" ht="14.4" thickTop="1" thickBot="1" x14ac:dyDescent="0.3">
      <c r="A499" s="41" t="str">
        <f>IF('2015 data'!$A499 = "Sales", '2015 data'!B499, "")</f>
        <v/>
      </c>
      <c r="B499" s="41" t="str">
        <f>IF($A499="", "", VLOOKUP($A499, '2015 data'!B:G, 3, FALSE))</f>
        <v/>
      </c>
      <c r="C499" s="41" t="str">
        <f>IF($A499="", "", VLOOKUP($A499, '2015 data'!B:G, 4, FALSE))</f>
        <v/>
      </c>
      <c r="D499" s="42" t="str">
        <f>IF('2015 Consolidated'!$A499="", "", VLOOKUP('2015 Consolidated'!$A499, '2015 data'!B:G, 5, FALSE))</f>
        <v/>
      </c>
      <c r="E499" s="43" t="str">
        <f>IF($A499="", "", VLOOKUP($A499, '2015 data'!B:G, 6, FALSE))</f>
        <v/>
      </c>
      <c r="F499" s="43" t="str">
        <f>IF($A499="", "", IFERROR(VLOOKUP($A499, '2015 data'!C:G, 5, FALSE), 0))</f>
        <v/>
      </c>
      <c r="G499" s="44" t="str">
        <f>IFERROR(VLOOKUP($A499, '2015 data'!C:G, 4, FALSE), "")</f>
        <v/>
      </c>
      <c r="H499" s="43" t="str">
        <f t="shared" si="49"/>
        <v/>
      </c>
      <c r="I499" s="45" t="str">
        <f>IF($G499&lt;&gt;"","Received",IF($A499="","",Validation!$D$6-$D499))</f>
        <v/>
      </c>
      <c r="J499" s="49" t="str">
        <f t="shared" si="50"/>
        <v/>
      </c>
      <c r="K499" s="49" t="str">
        <f t="shared" si="51"/>
        <v/>
      </c>
      <c r="L499" s="49" t="str">
        <f t="shared" si="52"/>
        <v/>
      </c>
      <c r="M499" s="49" t="str">
        <f t="shared" si="53"/>
        <v/>
      </c>
      <c r="N499" s="49" t="str">
        <f t="shared" si="54"/>
        <v/>
      </c>
      <c r="O499" t="str">
        <f t="shared" si="55"/>
        <v/>
      </c>
    </row>
    <row r="500" spans="1:15" ht="14.4" thickTop="1" thickBot="1" x14ac:dyDescent="0.3">
      <c r="A500" s="41" t="str">
        <f>IF('2015 data'!$A500 = "Sales", '2015 data'!B500, "")</f>
        <v/>
      </c>
      <c r="B500" s="41" t="str">
        <f>IF($A500="", "", VLOOKUP($A500, '2015 data'!B:G, 3, FALSE))</f>
        <v/>
      </c>
      <c r="C500" s="41" t="str">
        <f>IF($A500="", "", VLOOKUP($A500, '2015 data'!B:G, 4, FALSE))</f>
        <v/>
      </c>
      <c r="D500" s="42" t="str">
        <f>IF('2015 Consolidated'!$A500="", "", VLOOKUP('2015 Consolidated'!$A500, '2015 data'!B:G, 5, FALSE))</f>
        <v/>
      </c>
      <c r="E500" s="43" t="str">
        <f>IF($A500="", "", VLOOKUP($A500, '2015 data'!B:G, 6, FALSE))</f>
        <v/>
      </c>
      <c r="F500" s="43" t="str">
        <f>IF($A500="", "", IFERROR(VLOOKUP($A500, '2015 data'!C:G, 5, FALSE), 0))</f>
        <v/>
      </c>
      <c r="G500" s="44" t="str">
        <f>IFERROR(VLOOKUP($A500, '2015 data'!C:G, 4, FALSE), "")</f>
        <v/>
      </c>
      <c r="H500" s="43" t="str">
        <f t="shared" si="49"/>
        <v/>
      </c>
      <c r="I500" s="45" t="str">
        <f>IF($G500&lt;&gt;"","Received",IF($A500="","",Validation!$D$6-$D500))</f>
        <v/>
      </c>
      <c r="J500" s="49" t="str">
        <f t="shared" si="50"/>
        <v/>
      </c>
      <c r="K500" s="49" t="str">
        <f t="shared" si="51"/>
        <v/>
      </c>
      <c r="L500" s="49" t="str">
        <f t="shared" si="52"/>
        <v/>
      </c>
      <c r="M500" s="49" t="str">
        <f t="shared" si="53"/>
        <v/>
      </c>
      <c r="N500" s="49" t="str">
        <f t="shared" si="54"/>
        <v/>
      </c>
      <c r="O500" t="str">
        <f t="shared" si="55"/>
        <v/>
      </c>
    </row>
    <row r="501" spans="1:15" ht="14.4" thickTop="1" thickBot="1" x14ac:dyDescent="0.3">
      <c r="A501" s="41" t="str">
        <f>IF('2015 data'!$A501 = "Sales", '2015 data'!B501, "")</f>
        <v/>
      </c>
      <c r="B501" s="41" t="str">
        <f>IF($A501="", "", VLOOKUP($A501, '2015 data'!B:G, 3, FALSE))</f>
        <v/>
      </c>
      <c r="C501" s="41" t="str">
        <f>IF($A501="", "", VLOOKUP($A501, '2015 data'!B:G, 4, FALSE))</f>
        <v/>
      </c>
      <c r="D501" s="42" t="str">
        <f>IF('2015 Consolidated'!$A501="", "", VLOOKUP('2015 Consolidated'!$A501, '2015 data'!B:G, 5, FALSE))</f>
        <v/>
      </c>
      <c r="E501" s="43" t="str">
        <f>IF($A501="", "", VLOOKUP($A501, '2015 data'!B:G, 6, FALSE))</f>
        <v/>
      </c>
      <c r="F501" s="43" t="str">
        <f>IF($A501="", "", IFERROR(VLOOKUP($A501, '2015 data'!C:G, 5, FALSE), 0))</f>
        <v/>
      </c>
      <c r="G501" s="44" t="str">
        <f>IFERROR(VLOOKUP($A501, '2015 data'!C:G, 4, FALSE), "")</f>
        <v/>
      </c>
      <c r="H501" s="43" t="str">
        <f t="shared" si="49"/>
        <v/>
      </c>
      <c r="I501" s="45" t="str">
        <f>IF($G501&lt;&gt;"","Received",IF($A501="","",Validation!$D$6-$D501))</f>
        <v/>
      </c>
      <c r="J501" s="49" t="str">
        <f t="shared" si="50"/>
        <v/>
      </c>
      <c r="K501" s="49" t="str">
        <f t="shared" si="51"/>
        <v/>
      </c>
      <c r="L501" s="49" t="str">
        <f t="shared" si="52"/>
        <v/>
      </c>
      <c r="M501" s="49" t="str">
        <f t="shared" si="53"/>
        <v/>
      </c>
      <c r="N501" s="49" t="str">
        <f t="shared" si="54"/>
        <v/>
      </c>
      <c r="O501" t="str">
        <f t="shared" si="55"/>
        <v/>
      </c>
    </row>
    <row r="502" spans="1:15" ht="14.4" thickTop="1" thickBot="1" x14ac:dyDescent="0.3">
      <c r="A502" s="41" t="str">
        <f>IF('2015 data'!$A502 = "Sales", '2015 data'!B502, "")</f>
        <v/>
      </c>
      <c r="B502" s="41" t="str">
        <f>IF($A502="", "", VLOOKUP($A502, '2015 data'!B:G, 3, FALSE))</f>
        <v/>
      </c>
      <c r="C502" s="41" t="str">
        <f>IF($A502="", "", VLOOKUP($A502, '2015 data'!B:G, 4, FALSE))</f>
        <v/>
      </c>
      <c r="D502" s="42" t="str">
        <f>IF('2015 Consolidated'!$A502="", "", VLOOKUP('2015 Consolidated'!$A502, '2015 data'!B:G, 5, FALSE))</f>
        <v/>
      </c>
      <c r="E502" s="43" t="str">
        <f>IF($A502="", "", VLOOKUP($A502, '2015 data'!B:G, 6, FALSE))</f>
        <v/>
      </c>
      <c r="F502" s="43" t="str">
        <f>IF($A502="", "", IFERROR(VLOOKUP($A502, '2015 data'!C:G, 5, FALSE), 0))</f>
        <v/>
      </c>
      <c r="G502" s="44" t="str">
        <f>IFERROR(VLOOKUP($A502, '2015 data'!C:G, 4, FALSE), "")</f>
        <v/>
      </c>
      <c r="H502" s="43" t="str">
        <f t="shared" si="49"/>
        <v/>
      </c>
      <c r="I502" s="45" t="str">
        <f>IF($G502&lt;&gt;"","Received",IF($A502="","",Validation!$D$6-$D502))</f>
        <v/>
      </c>
      <c r="J502" s="49" t="str">
        <f t="shared" si="50"/>
        <v/>
      </c>
      <c r="K502" s="49" t="str">
        <f t="shared" si="51"/>
        <v/>
      </c>
      <c r="L502" s="49" t="str">
        <f t="shared" si="52"/>
        <v/>
      </c>
      <c r="M502" s="49" t="str">
        <f t="shared" si="53"/>
        <v/>
      </c>
      <c r="N502" s="49" t="str">
        <f t="shared" si="54"/>
        <v/>
      </c>
      <c r="O502" t="str">
        <f t="shared" si="55"/>
        <v/>
      </c>
    </row>
    <row r="503" spans="1:15" ht="14.4" thickTop="1" thickBot="1" x14ac:dyDescent="0.3">
      <c r="A503" s="41" t="str">
        <f>IF('2015 data'!$A503 = "Sales", '2015 data'!B503, "")</f>
        <v/>
      </c>
      <c r="B503" s="41" t="str">
        <f>IF($A503="", "", VLOOKUP($A503, '2015 data'!B:G, 3, FALSE))</f>
        <v/>
      </c>
      <c r="C503" s="41" t="str">
        <f>IF($A503="", "", VLOOKUP($A503, '2015 data'!B:G, 4, FALSE))</f>
        <v/>
      </c>
      <c r="D503" s="42" t="str">
        <f>IF('2015 Consolidated'!$A503="", "", VLOOKUP('2015 Consolidated'!$A503, '2015 data'!B:G, 5, FALSE))</f>
        <v/>
      </c>
      <c r="E503" s="43" t="str">
        <f>IF($A503="", "", VLOOKUP($A503, '2015 data'!B:G, 6, FALSE))</f>
        <v/>
      </c>
      <c r="F503" s="43" t="str">
        <f>IF($A503="", "", IFERROR(VLOOKUP($A503, '2015 data'!C:G, 5, FALSE), 0))</f>
        <v/>
      </c>
      <c r="G503" s="44" t="str">
        <f>IFERROR(VLOOKUP($A503, '2015 data'!C:G, 4, FALSE), "")</f>
        <v/>
      </c>
      <c r="H503" s="43" t="str">
        <f t="shared" si="49"/>
        <v/>
      </c>
      <c r="I503" s="45" t="str">
        <f>IF($G503&lt;&gt;"","Received",IF($A503="","",Validation!$D$6-$D503))</f>
        <v/>
      </c>
      <c r="J503" s="49" t="str">
        <f t="shared" si="50"/>
        <v/>
      </c>
      <c r="K503" s="49" t="str">
        <f t="shared" si="51"/>
        <v/>
      </c>
      <c r="L503" s="49" t="str">
        <f t="shared" si="52"/>
        <v/>
      </c>
      <c r="M503" s="49" t="str">
        <f t="shared" si="53"/>
        <v/>
      </c>
      <c r="N503" s="49" t="str">
        <f t="shared" si="54"/>
        <v/>
      </c>
      <c r="O503" t="str">
        <f t="shared" si="55"/>
        <v/>
      </c>
    </row>
    <row r="504" spans="1:15" ht="14.4" thickTop="1" thickBot="1" x14ac:dyDescent="0.3">
      <c r="A504" s="41" t="str">
        <f>IF('2015 data'!$A504 = "Sales", '2015 data'!B504, "")</f>
        <v/>
      </c>
      <c r="B504" s="41" t="str">
        <f>IF($A504="", "", VLOOKUP($A504, '2015 data'!B:G, 3, FALSE))</f>
        <v/>
      </c>
      <c r="C504" s="41" t="str">
        <f>IF($A504="", "", VLOOKUP($A504, '2015 data'!B:G, 4, FALSE))</f>
        <v/>
      </c>
      <c r="D504" s="42" t="str">
        <f>IF('2015 Consolidated'!$A504="", "", VLOOKUP('2015 Consolidated'!$A504, '2015 data'!B:G, 5, FALSE))</f>
        <v/>
      </c>
      <c r="E504" s="43" t="str">
        <f>IF($A504="", "", VLOOKUP($A504, '2015 data'!B:G, 6, FALSE))</f>
        <v/>
      </c>
      <c r="F504" s="43" t="str">
        <f>IF($A504="", "", IFERROR(VLOOKUP($A504, '2015 data'!C:G, 5, FALSE), 0))</f>
        <v/>
      </c>
      <c r="G504" s="44" t="str">
        <f>IFERROR(VLOOKUP($A504, '2015 data'!C:G, 4, FALSE), "")</f>
        <v/>
      </c>
      <c r="H504" s="43" t="str">
        <f t="shared" si="49"/>
        <v/>
      </c>
      <c r="I504" s="45" t="str">
        <f>IF($G504&lt;&gt;"","Received",IF($A504="","",Validation!$D$6-$D504))</f>
        <v/>
      </c>
      <c r="J504" s="49" t="str">
        <f t="shared" si="50"/>
        <v/>
      </c>
      <c r="K504" s="49" t="str">
        <f t="shared" si="51"/>
        <v/>
      </c>
      <c r="L504" s="49" t="str">
        <f t="shared" si="52"/>
        <v/>
      </c>
      <c r="M504" s="49" t="str">
        <f t="shared" si="53"/>
        <v/>
      </c>
      <c r="N504" s="49" t="str">
        <f t="shared" si="54"/>
        <v/>
      </c>
      <c r="O504" t="str">
        <f t="shared" si="55"/>
        <v/>
      </c>
    </row>
    <row r="505" spans="1:15" ht="14.4" thickTop="1" thickBot="1" x14ac:dyDescent="0.3">
      <c r="A505" s="41" t="str">
        <f>IF('2015 data'!$A505 = "Sales", '2015 data'!B505, "")</f>
        <v/>
      </c>
      <c r="B505" s="41" t="str">
        <f>IF($A505="", "", VLOOKUP($A505, '2015 data'!B:G, 3, FALSE))</f>
        <v/>
      </c>
      <c r="C505" s="41" t="str">
        <f>IF($A505="", "", VLOOKUP($A505, '2015 data'!B:G, 4, FALSE))</f>
        <v/>
      </c>
      <c r="D505" s="42" t="str">
        <f>IF('2015 Consolidated'!$A505="", "", VLOOKUP('2015 Consolidated'!$A505, '2015 data'!B:G, 5, FALSE))</f>
        <v/>
      </c>
      <c r="E505" s="43" t="str">
        <f>IF($A505="", "", VLOOKUP($A505, '2015 data'!B:G, 6, FALSE))</f>
        <v/>
      </c>
      <c r="F505" s="43" t="str">
        <f>IF($A505="", "", IFERROR(VLOOKUP($A505, '2015 data'!C:G, 5, FALSE), 0))</f>
        <v/>
      </c>
      <c r="G505" s="44" t="str">
        <f>IFERROR(VLOOKUP($A505, '2015 data'!C:G, 4, FALSE), "")</f>
        <v/>
      </c>
      <c r="H505" s="43" t="str">
        <f t="shared" si="49"/>
        <v/>
      </c>
      <c r="I505" s="45" t="str">
        <f>IF($G505&lt;&gt;"","Received",IF($A505="","",Validation!$D$6-$D505))</f>
        <v/>
      </c>
      <c r="J505" s="49" t="str">
        <f t="shared" si="50"/>
        <v/>
      </c>
      <c r="K505" s="49" t="str">
        <f t="shared" si="51"/>
        <v/>
      </c>
      <c r="L505" s="49" t="str">
        <f t="shared" si="52"/>
        <v/>
      </c>
      <c r="M505" s="49" t="str">
        <f t="shared" si="53"/>
        <v/>
      </c>
      <c r="N505" s="49" t="str">
        <f t="shared" si="54"/>
        <v/>
      </c>
      <c r="O505" t="str">
        <f t="shared" si="55"/>
        <v/>
      </c>
    </row>
    <row r="506" spans="1:15" ht="14.4" thickTop="1" thickBot="1" x14ac:dyDescent="0.3">
      <c r="A506" s="41" t="str">
        <f>IF('2015 data'!$A506 = "Sales", '2015 data'!B506, "")</f>
        <v/>
      </c>
      <c r="B506" s="41" t="str">
        <f>IF($A506="", "", VLOOKUP($A506, '2015 data'!B:G, 3, FALSE))</f>
        <v/>
      </c>
      <c r="C506" s="41" t="str">
        <f>IF($A506="", "", VLOOKUP($A506, '2015 data'!B:G, 4, FALSE))</f>
        <v/>
      </c>
      <c r="D506" s="42" t="str">
        <f>IF('2015 Consolidated'!$A506="", "", VLOOKUP('2015 Consolidated'!$A506, '2015 data'!B:G, 5, FALSE))</f>
        <v/>
      </c>
      <c r="E506" s="43" t="str">
        <f>IF($A506="", "", VLOOKUP($A506, '2015 data'!B:G, 6, FALSE))</f>
        <v/>
      </c>
      <c r="F506" s="43" t="str">
        <f>IF($A506="", "", IFERROR(VLOOKUP($A506, '2015 data'!C:G, 5, FALSE), 0))</f>
        <v/>
      </c>
      <c r="G506" s="44" t="str">
        <f>IFERROR(VLOOKUP($A506, '2015 data'!C:G, 4, FALSE), "")</f>
        <v/>
      </c>
      <c r="H506" s="43" t="str">
        <f t="shared" si="49"/>
        <v/>
      </c>
      <c r="I506" s="45" t="str">
        <f>IF($G506&lt;&gt;"","Received",IF($A506="","",Validation!$D$6-$D506))</f>
        <v/>
      </c>
      <c r="J506" s="49" t="str">
        <f t="shared" si="50"/>
        <v/>
      </c>
      <c r="K506" s="49" t="str">
        <f t="shared" si="51"/>
        <v/>
      </c>
      <c r="L506" s="49" t="str">
        <f t="shared" si="52"/>
        <v/>
      </c>
      <c r="M506" s="49" t="str">
        <f t="shared" si="53"/>
        <v/>
      </c>
      <c r="N506" s="49" t="str">
        <f t="shared" si="54"/>
        <v/>
      </c>
      <c r="O506" t="str">
        <f t="shared" si="55"/>
        <v/>
      </c>
    </row>
    <row r="507" spans="1:15" ht="14.4" thickTop="1" thickBot="1" x14ac:dyDescent="0.3">
      <c r="A507" s="41" t="str">
        <f>IF('2015 data'!$A507 = "Sales", '2015 data'!B507, "")</f>
        <v/>
      </c>
      <c r="B507" s="41" t="str">
        <f>IF($A507="", "", VLOOKUP($A507, '2015 data'!B:G, 3, FALSE))</f>
        <v/>
      </c>
      <c r="C507" s="41" t="str">
        <f>IF($A507="", "", VLOOKUP($A507, '2015 data'!B:G, 4, FALSE))</f>
        <v/>
      </c>
      <c r="D507" s="42" t="str">
        <f>IF('2015 Consolidated'!$A507="", "", VLOOKUP('2015 Consolidated'!$A507, '2015 data'!B:G, 5, FALSE))</f>
        <v/>
      </c>
      <c r="E507" s="43" t="str">
        <f>IF($A507="", "", VLOOKUP($A507, '2015 data'!B:G, 6, FALSE))</f>
        <v/>
      </c>
      <c r="F507" s="43" t="str">
        <f>IF($A507="", "", IFERROR(VLOOKUP($A507, '2015 data'!C:G, 5, FALSE), 0))</f>
        <v/>
      </c>
      <c r="G507" s="44" t="str">
        <f>IFERROR(VLOOKUP($A507, '2015 data'!C:G, 4, FALSE), "")</f>
        <v/>
      </c>
      <c r="H507" s="43" t="str">
        <f t="shared" si="49"/>
        <v/>
      </c>
      <c r="I507" s="45" t="str">
        <f>IF($G507&lt;&gt;"","Received",IF($A507="","",Validation!$D$6-$D507))</f>
        <v/>
      </c>
      <c r="J507" s="49" t="str">
        <f t="shared" si="50"/>
        <v/>
      </c>
      <c r="K507" s="49" t="str">
        <f t="shared" si="51"/>
        <v/>
      </c>
      <c r="L507" s="49" t="str">
        <f t="shared" si="52"/>
        <v/>
      </c>
      <c r="M507" s="49" t="str">
        <f t="shared" si="53"/>
        <v/>
      </c>
      <c r="N507" s="49" t="str">
        <f t="shared" si="54"/>
        <v/>
      </c>
      <c r="O507" t="str">
        <f t="shared" si="55"/>
        <v/>
      </c>
    </row>
    <row r="508" spans="1:15" ht="14.4" thickTop="1" thickBot="1" x14ac:dyDescent="0.3">
      <c r="A508" s="41" t="str">
        <f>IF('2015 data'!$A508 = "Sales", '2015 data'!B508, "")</f>
        <v/>
      </c>
      <c r="B508" s="41" t="str">
        <f>IF($A508="", "", VLOOKUP($A508, '2015 data'!B:G, 3, FALSE))</f>
        <v/>
      </c>
      <c r="C508" s="41" t="str">
        <f>IF($A508="", "", VLOOKUP($A508, '2015 data'!B:G, 4, FALSE))</f>
        <v/>
      </c>
      <c r="D508" s="42" t="str">
        <f>IF('2015 Consolidated'!$A508="", "", VLOOKUP('2015 Consolidated'!$A508, '2015 data'!B:G, 5, FALSE))</f>
        <v/>
      </c>
      <c r="E508" s="43" t="str">
        <f>IF($A508="", "", VLOOKUP($A508, '2015 data'!B:G, 6, FALSE))</f>
        <v/>
      </c>
      <c r="F508" s="43" t="str">
        <f>IF($A508="", "", IFERROR(VLOOKUP($A508, '2015 data'!C:G, 5, FALSE), 0))</f>
        <v/>
      </c>
      <c r="G508" s="44" t="str">
        <f>IFERROR(VLOOKUP($A508, '2015 data'!C:G, 4, FALSE), "")</f>
        <v/>
      </c>
      <c r="H508" s="43" t="str">
        <f t="shared" si="49"/>
        <v/>
      </c>
      <c r="I508" s="45" t="str">
        <f>IF($G508&lt;&gt;"","Received",IF($A508="","",Validation!$D$6-$D508))</f>
        <v/>
      </c>
      <c r="J508" s="49" t="str">
        <f t="shared" si="50"/>
        <v/>
      </c>
      <c r="K508" s="49" t="str">
        <f t="shared" si="51"/>
        <v/>
      </c>
      <c r="L508" s="49" t="str">
        <f t="shared" si="52"/>
        <v/>
      </c>
      <c r="M508" s="49" t="str">
        <f t="shared" si="53"/>
        <v/>
      </c>
      <c r="N508" s="49" t="str">
        <f t="shared" si="54"/>
        <v/>
      </c>
      <c r="O508" t="str">
        <f t="shared" si="55"/>
        <v/>
      </c>
    </row>
    <row r="509" spans="1:15" ht="14.4" thickTop="1" thickBot="1" x14ac:dyDescent="0.3">
      <c r="A509" s="41" t="str">
        <f>IF('2015 data'!$A509 = "Sales", '2015 data'!B509, "")</f>
        <v/>
      </c>
      <c r="B509" s="41" t="str">
        <f>IF($A509="", "", VLOOKUP($A509, '2015 data'!B:G, 3, FALSE))</f>
        <v/>
      </c>
      <c r="C509" s="41" t="str">
        <f>IF($A509="", "", VLOOKUP($A509, '2015 data'!B:G, 4, FALSE))</f>
        <v/>
      </c>
      <c r="D509" s="42" t="str">
        <f>IF('2015 Consolidated'!$A509="", "", VLOOKUP('2015 Consolidated'!$A509, '2015 data'!B:G, 5, FALSE))</f>
        <v/>
      </c>
      <c r="E509" s="43" t="str">
        <f>IF($A509="", "", VLOOKUP($A509, '2015 data'!B:G, 6, FALSE))</f>
        <v/>
      </c>
      <c r="F509" s="43" t="str">
        <f>IF($A509="", "", IFERROR(VLOOKUP($A509, '2015 data'!C:G, 5, FALSE), 0))</f>
        <v/>
      </c>
      <c r="G509" s="44" t="str">
        <f>IFERROR(VLOOKUP($A509, '2015 data'!C:G, 4, FALSE), "")</f>
        <v/>
      </c>
      <c r="H509" s="43" t="str">
        <f t="shared" si="49"/>
        <v/>
      </c>
      <c r="I509" s="45" t="str">
        <f>IF($G509&lt;&gt;"","Received",IF($A509="","",Validation!$D$6-$D509))</f>
        <v/>
      </c>
      <c r="J509" s="49" t="str">
        <f t="shared" si="50"/>
        <v/>
      </c>
      <c r="K509" s="49" t="str">
        <f t="shared" si="51"/>
        <v/>
      </c>
      <c r="L509" s="49" t="str">
        <f t="shared" si="52"/>
        <v/>
      </c>
      <c r="M509" s="49" t="str">
        <f t="shared" si="53"/>
        <v/>
      </c>
      <c r="N509" s="49" t="str">
        <f t="shared" si="54"/>
        <v/>
      </c>
      <c r="O509" t="str">
        <f t="shared" si="55"/>
        <v/>
      </c>
    </row>
    <row r="510" spans="1:15" ht="14.4" thickTop="1" thickBot="1" x14ac:dyDescent="0.3">
      <c r="A510" s="41" t="str">
        <f>IF('2015 data'!$A510 = "Sales", '2015 data'!B510, "")</f>
        <v/>
      </c>
      <c r="B510" s="41" t="str">
        <f>IF($A510="", "", VLOOKUP($A510, '2015 data'!B:G, 3, FALSE))</f>
        <v/>
      </c>
      <c r="C510" s="41" t="str">
        <f>IF($A510="", "", VLOOKUP($A510, '2015 data'!B:G, 4, FALSE))</f>
        <v/>
      </c>
      <c r="D510" s="42" t="str">
        <f>IF('2015 Consolidated'!$A510="", "", VLOOKUP('2015 Consolidated'!$A510, '2015 data'!B:G, 5, FALSE))</f>
        <v/>
      </c>
      <c r="E510" s="43" t="str">
        <f>IF($A510="", "", VLOOKUP($A510, '2015 data'!B:G, 6, FALSE))</f>
        <v/>
      </c>
      <c r="F510" s="43" t="str">
        <f>IF($A510="", "", IFERROR(VLOOKUP($A510, '2015 data'!C:G, 5, FALSE), 0))</f>
        <v/>
      </c>
      <c r="G510" s="44" t="str">
        <f>IFERROR(VLOOKUP($A510, '2015 data'!C:G, 4, FALSE), "")</f>
        <v/>
      </c>
      <c r="H510" s="43" t="str">
        <f t="shared" si="49"/>
        <v/>
      </c>
      <c r="I510" s="45" t="str">
        <f>IF($G510&lt;&gt;"","Received",IF($A510="","",Validation!$D$6-$D510))</f>
        <v/>
      </c>
      <c r="J510" s="49" t="str">
        <f t="shared" si="50"/>
        <v/>
      </c>
      <c r="K510" s="49" t="str">
        <f t="shared" si="51"/>
        <v/>
      </c>
      <c r="L510" s="49" t="str">
        <f t="shared" si="52"/>
        <v/>
      </c>
      <c r="M510" s="49" t="str">
        <f t="shared" si="53"/>
        <v/>
      </c>
      <c r="N510" s="49" t="str">
        <f t="shared" si="54"/>
        <v/>
      </c>
      <c r="O510" t="str">
        <f t="shared" si="55"/>
        <v/>
      </c>
    </row>
    <row r="511" spans="1:15" ht="14.4" thickTop="1" thickBot="1" x14ac:dyDescent="0.3">
      <c r="A511" s="41" t="str">
        <f>IF('2015 data'!$A511 = "Sales", '2015 data'!B511, "")</f>
        <v/>
      </c>
      <c r="B511" s="41" t="str">
        <f>IF($A511="", "", VLOOKUP($A511, '2015 data'!B:G, 3, FALSE))</f>
        <v/>
      </c>
      <c r="C511" s="41" t="str">
        <f>IF($A511="", "", VLOOKUP($A511, '2015 data'!B:G, 4, FALSE))</f>
        <v/>
      </c>
      <c r="D511" s="42" t="str">
        <f>IF('2015 Consolidated'!$A511="", "", VLOOKUP('2015 Consolidated'!$A511, '2015 data'!B:G, 5, FALSE))</f>
        <v/>
      </c>
      <c r="E511" s="43" t="str">
        <f>IF($A511="", "", VLOOKUP($A511, '2015 data'!B:G, 6, FALSE))</f>
        <v/>
      </c>
      <c r="F511" s="43" t="str">
        <f>IF($A511="", "", IFERROR(VLOOKUP($A511, '2015 data'!C:G, 5, FALSE), 0))</f>
        <v/>
      </c>
      <c r="G511" s="44" t="str">
        <f>IFERROR(VLOOKUP($A511, '2015 data'!C:G, 4, FALSE), "")</f>
        <v/>
      </c>
      <c r="H511" s="43" t="str">
        <f t="shared" si="49"/>
        <v/>
      </c>
      <c r="I511" s="45" t="str">
        <f>IF($G511&lt;&gt;"","Received",IF($A511="","",Validation!$D$6-$D511))</f>
        <v/>
      </c>
      <c r="J511" s="49" t="str">
        <f t="shared" si="50"/>
        <v/>
      </c>
      <c r="K511" s="49" t="str">
        <f t="shared" si="51"/>
        <v/>
      </c>
      <c r="L511" s="49" t="str">
        <f t="shared" si="52"/>
        <v/>
      </c>
      <c r="M511" s="49" t="str">
        <f t="shared" si="53"/>
        <v/>
      </c>
      <c r="N511" s="49" t="str">
        <f t="shared" si="54"/>
        <v/>
      </c>
      <c r="O511" t="str">
        <f t="shared" si="55"/>
        <v/>
      </c>
    </row>
    <row r="512" spans="1:15" ht="14.4" thickTop="1" thickBot="1" x14ac:dyDescent="0.3">
      <c r="A512" s="41" t="str">
        <f>IF('2015 data'!$A512 = "Sales", '2015 data'!B512, "")</f>
        <v/>
      </c>
      <c r="B512" s="41" t="str">
        <f>IF($A512="", "", VLOOKUP($A512, '2015 data'!B:G, 3, FALSE))</f>
        <v/>
      </c>
      <c r="C512" s="41" t="str">
        <f>IF($A512="", "", VLOOKUP($A512, '2015 data'!B:G, 4, FALSE))</f>
        <v/>
      </c>
      <c r="D512" s="42" t="str">
        <f>IF('2015 Consolidated'!$A512="", "", VLOOKUP('2015 Consolidated'!$A512, '2015 data'!B:G, 5, FALSE))</f>
        <v/>
      </c>
      <c r="E512" s="43" t="str">
        <f>IF($A512="", "", VLOOKUP($A512, '2015 data'!B:G, 6, FALSE))</f>
        <v/>
      </c>
      <c r="F512" s="43" t="str">
        <f>IF($A512="", "", IFERROR(VLOOKUP($A512, '2015 data'!C:G, 5, FALSE), 0))</f>
        <v/>
      </c>
      <c r="G512" s="44" t="str">
        <f>IFERROR(VLOOKUP($A512, '2015 data'!C:G, 4, FALSE), "")</f>
        <v/>
      </c>
      <c r="H512" s="43" t="str">
        <f t="shared" si="49"/>
        <v/>
      </c>
      <c r="I512" s="45" t="str">
        <f>IF($G512&lt;&gt;"","Received",IF($A512="","",Validation!$D$6-$D512))</f>
        <v/>
      </c>
      <c r="J512" s="49" t="str">
        <f t="shared" si="50"/>
        <v/>
      </c>
      <c r="K512" s="49" t="str">
        <f t="shared" si="51"/>
        <v/>
      </c>
      <c r="L512" s="49" t="str">
        <f t="shared" si="52"/>
        <v/>
      </c>
      <c r="M512" s="49" t="str">
        <f t="shared" si="53"/>
        <v/>
      </c>
      <c r="N512" s="49" t="str">
        <f t="shared" si="54"/>
        <v/>
      </c>
      <c r="O512" t="str">
        <f t="shared" si="55"/>
        <v/>
      </c>
    </row>
    <row r="513" spans="1:15" ht="14.4" thickTop="1" thickBot="1" x14ac:dyDescent="0.3">
      <c r="A513" s="41" t="str">
        <f>IF('2015 data'!$A513 = "Sales", '2015 data'!B513, "")</f>
        <v/>
      </c>
      <c r="B513" s="41" t="str">
        <f>IF($A513="", "", VLOOKUP($A513, '2015 data'!B:G, 3, FALSE))</f>
        <v/>
      </c>
      <c r="C513" s="41" t="str">
        <f>IF($A513="", "", VLOOKUP($A513, '2015 data'!B:G, 4, FALSE))</f>
        <v/>
      </c>
      <c r="D513" s="42" t="str">
        <f>IF('2015 Consolidated'!$A513="", "", VLOOKUP('2015 Consolidated'!$A513, '2015 data'!B:G, 5, FALSE))</f>
        <v/>
      </c>
      <c r="E513" s="43" t="str">
        <f>IF($A513="", "", VLOOKUP($A513, '2015 data'!B:G, 6, FALSE))</f>
        <v/>
      </c>
      <c r="F513" s="43" t="str">
        <f>IF($A513="", "", IFERROR(VLOOKUP($A513, '2015 data'!C:G, 5, FALSE), 0))</f>
        <v/>
      </c>
      <c r="G513" s="44" t="str">
        <f>IFERROR(VLOOKUP($A513, '2015 data'!C:G, 4, FALSE), "")</f>
        <v/>
      </c>
      <c r="H513" s="43" t="str">
        <f t="shared" si="49"/>
        <v/>
      </c>
      <c r="I513" s="45" t="str">
        <f>IF($G513&lt;&gt;"","Received",IF($A513="","",Validation!$D$6-$D513))</f>
        <v/>
      </c>
      <c r="J513" s="49" t="str">
        <f t="shared" si="50"/>
        <v/>
      </c>
      <c r="K513" s="49" t="str">
        <f t="shared" si="51"/>
        <v/>
      </c>
      <c r="L513" s="49" t="str">
        <f t="shared" si="52"/>
        <v/>
      </c>
      <c r="M513" s="49" t="str">
        <f t="shared" si="53"/>
        <v/>
      </c>
      <c r="N513" s="49" t="str">
        <f t="shared" si="54"/>
        <v/>
      </c>
      <c r="O513" t="str">
        <f t="shared" si="55"/>
        <v/>
      </c>
    </row>
    <row r="514" spans="1:15" ht="14.4" thickTop="1" thickBot="1" x14ac:dyDescent="0.3">
      <c r="A514" s="41" t="str">
        <f>IF('2015 data'!$A514 = "Sales", '2015 data'!B514, "")</f>
        <v/>
      </c>
      <c r="B514" s="41" t="str">
        <f>IF($A514="", "", VLOOKUP($A514, '2015 data'!B:G, 3, FALSE))</f>
        <v/>
      </c>
      <c r="C514" s="41" t="str">
        <f>IF($A514="", "", VLOOKUP($A514, '2015 data'!B:G, 4, FALSE))</f>
        <v/>
      </c>
      <c r="D514" s="42" t="str">
        <f>IF('2015 Consolidated'!$A514="", "", VLOOKUP('2015 Consolidated'!$A514, '2015 data'!B:G, 5, FALSE))</f>
        <v/>
      </c>
      <c r="E514" s="43" t="str">
        <f>IF($A514="", "", VLOOKUP($A514, '2015 data'!B:G, 6, FALSE))</f>
        <v/>
      </c>
      <c r="F514" s="43" t="str">
        <f>IF($A514="", "", IFERROR(VLOOKUP($A514, '2015 data'!C:G, 5, FALSE), 0))</f>
        <v/>
      </c>
      <c r="G514" s="44" t="str">
        <f>IFERROR(VLOOKUP($A514, '2015 data'!C:G, 4, FALSE), "")</f>
        <v/>
      </c>
      <c r="H514" s="43" t="str">
        <f t="shared" si="49"/>
        <v/>
      </c>
      <c r="I514" s="45" t="str">
        <f>IF($G514&lt;&gt;"","Received",IF($A514="","",Validation!$D$6-$D514))</f>
        <v/>
      </c>
      <c r="J514" s="49" t="str">
        <f t="shared" si="50"/>
        <v/>
      </c>
      <c r="K514" s="49" t="str">
        <f t="shared" si="51"/>
        <v/>
      </c>
      <c r="L514" s="49" t="str">
        <f t="shared" si="52"/>
        <v/>
      </c>
      <c r="M514" s="49" t="str">
        <f t="shared" si="53"/>
        <v/>
      </c>
      <c r="N514" s="49" t="str">
        <f t="shared" si="54"/>
        <v/>
      </c>
      <c r="O514" t="str">
        <f t="shared" si="55"/>
        <v/>
      </c>
    </row>
    <row r="515" spans="1:15" ht="14.4" thickTop="1" thickBot="1" x14ac:dyDescent="0.3">
      <c r="A515" s="41" t="str">
        <f>IF('2015 data'!$A515 = "Sales", '2015 data'!B515, "")</f>
        <v/>
      </c>
      <c r="B515" s="41" t="str">
        <f>IF($A515="", "", VLOOKUP($A515, '2015 data'!B:G, 3, FALSE))</f>
        <v/>
      </c>
      <c r="C515" s="41" t="str">
        <f>IF($A515="", "", VLOOKUP($A515, '2015 data'!B:G, 4, FALSE))</f>
        <v/>
      </c>
      <c r="D515" s="42" t="str">
        <f>IF('2015 Consolidated'!$A515="", "", VLOOKUP('2015 Consolidated'!$A515, '2015 data'!B:G, 5, FALSE))</f>
        <v/>
      </c>
      <c r="E515" s="43" t="str">
        <f>IF($A515="", "", VLOOKUP($A515, '2015 data'!B:G, 6, FALSE))</f>
        <v/>
      </c>
      <c r="F515" s="43" t="str">
        <f>IF($A515="", "", IFERROR(VLOOKUP($A515, '2015 data'!C:G, 5, FALSE), 0))</f>
        <v/>
      </c>
      <c r="G515" s="44" t="str">
        <f>IFERROR(VLOOKUP($A515, '2015 data'!C:G, 4, FALSE), "")</f>
        <v/>
      </c>
      <c r="H515" s="43" t="str">
        <f t="shared" ref="H515:H578" si="56">IFERROR($E515+$F515, "")</f>
        <v/>
      </c>
      <c r="I515" s="45" t="str">
        <f>IF($G515&lt;&gt;"","Received",IF($A515="","",Validation!$D$6-$D515))</f>
        <v/>
      </c>
      <c r="J515" s="49" t="str">
        <f t="shared" ref="J515:J578" si="57">IF($I515="", "", IF($I515="Received", 0, 1))</f>
        <v/>
      </c>
      <c r="K515" s="49" t="str">
        <f t="shared" ref="K515:K578" si="58">IF($J515=1, IF(AND($I515&lt;=30, $I515&gt;=0), "0-30 days", IF(AND($I515&lt;=60, $I515&gt;=31), "31-60 days", IF(AND($I515&lt;=90, $I515&gt;=61), "61-90 days", IF($I515&gt;90, "&gt;90 days", "")))), "")</f>
        <v/>
      </c>
      <c r="L515" s="49" t="str">
        <f t="shared" ref="L515:L578" si="59">IFERROR(YEAR($D515), "")</f>
        <v/>
      </c>
      <c r="M515" s="49" t="str">
        <f t="shared" ref="M515:M578" si="60">IFERROR(YEAR($G515), "")</f>
        <v/>
      </c>
      <c r="N515" s="49" t="str">
        <f t="shared" ref="N515:N578" si="61">IFERROR(MONTH($G515), "")</f>
        <v/>
      </c>
      <c r="O515" t="str">
        <f t="shared" ref="O515:O578" si="62">IF($A515="","",COUNTIF($A:$A,$A515))</f>
        <v/>
      </c>
    </row>
    <row r="516" spans="1:15" ht="14.4" thickTop="1" thickBot="1" x14ac:dyDescent="0.3">
      <c r="A516" s="41" t="str">
        <f>IF('2015 data'!$A516 = "Sales", '2015 data'!B516, "")</f>
        <v/>
      </c>
      <c r="B516" s="41" t="str">
        <f>IF($A516="", "", VLOOKUP($A516, '2015 data'!B:G, 3, FALSE))</f>
        <v/>
      </c>
      <c r="C516" s="41" t="str">
        <f>IF($A516="", "", VLOOKUP($A516, '2015 data'!B:G, 4, FALSE))</f>
        <v/>
      </c>
      <c r="D516" s="42" t="str">
        <f>IF('2015 Consolidated'!$A516="", "", VLOOKUP('2015 Consolidated'!$A516, '2015 data'!B:G, 5, FALSE))</f>
        <v/>
      </c>
      <c r="E516" s="43" t="str">
        <f>IF($A516="", "", VLOOKUP($A516, '2015 data'!B:G, 6, FALSE))</f>
        <v/>
      </c>
      <c r="F516" s="43" t="str">
        <f>IF($A516="", "", IFERROR(VLOOKUP($A516, '2015 data'!C:G, 5, FALSE), 0))</f>
        <v/>
      </c>
      <c r="G516" s="44" t="str">
        <f>IFERROR(VLOOKUP($A516, '2015 data'!C:G, 4, FALSE), "")</f>
        <v/>
      </c>
      <c r="H516" s="43" t="str">
        <f t="shared" si="56"/>
        <v/>
      </c>
      <c r="I516" s="45" t="str">
        <f>IF($G516&lt;&gt;"","Received",IF($A516="","",Validation!$D$6-$D516))</f>
        <v/>
      </c>
      <c r="J516" s="49" t="str">
        <f t="shared" si="57"/>
        <v/>
      </c>
      <c r="K516" s="49" t="str">
        <f t="shared" si="58"/>
        <v/>
      </c>
      <c r="L516" s="49" t="str">
        <f t="shared" si="59"/>
        <v/>
      </c>
      <c r="M516" s="49" t="str">
        <f t="shared" si="60"/>
        <v/>
      </c>
      <c r="N516" s="49" t="str">
        <f t="shared" si="61"/>
        <v/>
      </c>
      <c r="O516" t="str">
        <f t="shared" si="62"/>
        <v/>
      </c>
    </row>
    <row r="517" spans="1:15" ht="14.4" thickTop="1" thickBot="1" x14ac:dyDescent="0.3">
      <c r="A517" s="41" t="str">
        <f>IF('2015 data'!$A517 = "Sales", '2015 data'!B517, "")</f>
        <v/>
      </c>
      <c r="B517" s="41" t="str">
        <f>IF($A517="", "", VLOOKUP($A517, '2015 data'!B:G, 3, FALSE))</f>
        <v/>
      </c>
      <c r="C517" s="41" t="str">
        <f>IF($A517="", "", VLOOKUP($A517, '2015 data'!B:G, 4, FALSE))</f>
        <v/>
      </c>
      <c r="D517" s="42" t="str">
        <f>IF('2015 Consolidated'!$A517="", "", VLOOKUP('2015 Consolidated'!$A517, '2015 data'!B:G, 5, FALSE))</f>
        <v/>
      </c>
      <c r="E517" s="43" t="str">
        <f>IF($A517="", "", VLOOKUP($A517, '2015 data'!B:G, 6, FALSE))</f>
        <v/>
      </c>
      <c r="F517" s="43" t="str">
        <f>IF($A517="", "", IFERROR(VLOOKUP($A517, '2015 data'!C:G, 5, FALSE), 0))</f>
        <v/>
      </c>
      <c r="G517" s="44" t="str">
        <f>IFERROR(VLOOKUP($A517, '2015 data'!C:G, 4, FALSE), "")</f>
        <v/>
      </c>
      <c r="H517" s="43" t="str">
        <f t="shared" si="56"/>
        <v/>
      </c>
      <c r="I517" s="45" t="str">
        <f>IF($G517&lt;&gt;"","Received",IF($A517="","",Validation!$D$6-$D517))</f>
        <v/>
      </c>
      <c r="J517" s="49" t="str">
        <f t="shared" si="57"/>
        <v/>
      </c>
      <c r="K517" s="49" t="str">
        <f t="shared" si="58"/>
        <v/>
      </c>
      <c r="L517" s="49" t="str">
        <f t="shared" si="59"/>
        <v/>
      </c>
      <c r="M517" s="49" t="str">
        <f t="shared" si="60"/>
        <v/>
      </c>
      <c r="N517" s="49" t="str">
        <f t="shared" si="61"/>
        <v/>
      </c>
      <c r="O517" t="str">
        <f t="shared" si="62"/>
        <v/>
      </c>
    </row>
    <row r="518" spans="1:15" ht="14.4" thickTop="1" thickBot="1" x14ac:dyDescent="0.3">
      <c r="A518" s="41" t="str">
        <f>IF('2015 data'!$A518 = "Sales", '2015 data'!B518, "")</f>
        <v/>
      </c>
      <c r="B518" s="41" t="str">
        <f>IF($A518="", "", VLOOKUP($A518, '2015 data'!B:G, 3, FALSE))</f>
        <v/>
      </c>
      <c r="C518" s="41" t="str">
        <f>IF($A518="", "", VLOOKUP($A518, '2015 data'!B:G, 4, FALSE))</f>
        <v/>
      </c>
      <c r="D518" s="42" t="str">
        <f>IF('2015 Consolidated'!$A518="", "", VLOOKUP('2015 Consolidated'!$A518, '2015 data'!B:G, 5, FALSE))</f>
        <v/>
      </c>
      <c r="E518" s="43" t="str">
        <f>IF($A518="", "", VLOOKUP($A518, '2015 data'!B:G, 6, FALSE))</f>
        <v/>
      </c>
      <c r="F518" s="43" t="str">
        <f>IF($A518="", "", IFERROR(VLOOKUP($A518, '2015 data'!C:G, 5, FALSE), 0))</f>
        <v/>
      </c>
      <c r="G518" s="44" t="str">
        <f>IFERROR(VLOOKUP($A518, '2015 data'!C:G, 4, FALSE), "")</f>
        <v/>
      </c>
      <c r="H518" s="43" t="str">
        <f t="shared" si="56"/>
        <v/>
      </c>
      <c r="I518" s="45" t="str">
        <f>IF($G518&lt;&gt;"","Received",IF($A518="","",Validation!$D$6-$D518))</f>
        <v/>
      </c>
      <c r="J518" s="49" t="str">
        <f t="shared" si="57"/>
        <v/>
      </c>
      <c r="K518" s="49" t="str">
        <f t="shared" si="58"/>
        <v/>
      </c>
      <c r="L518" s="49" t="str">
        <f t="shared" si="59"/>
        <v/>
      </c>
      <c r="M518" s="49" t="str">
        <f t="shared" si="60"/>
        <v/>
      </c>
      <c r="N518" s="49" t="str">
        <f t="shared" si="61"/>
        <v/>
      </c>
      <c r="O518" t="str">
        <f t="shared" si="62"/>
        <v/>
      </c>
    </row>
    <row r="519" spans="1:15" ht="14.4" thickTop="1" thickBot="1" x14ac:dyDescent="0.3">
      <c r="A519" s="41" t="str">
        <f>IF('2015 data'!$A519 = "Sales", '2015 data'!B519, "")</f>
        <v/>
      </c>
      <c r="B519" s="41" t="str">
        <f>IF($A519="", "", VLOOKUP($A519, '2015 data'!B:G, 3, FALSE))</f>
        <v/>
      </c>
      <c r="C519" s="41" t="str">
        <f>IF($A519="", "", VLOOKUP($A519, '2015 data'!B:G, 4, FALSE))</f>
        <v/>
      </c>
      <c r="D519" s="42" t="str">
        <f>IF('2015 Consolidated'!$A519="", "", VLOOKUP('2015 Consolidated'!$A519, '2015 data'!B:G, 5, FALSE))</f>
        <v/>
      </c>
      <c r="E519" s="43" t="str">
        <f>IF($A519="", "", VLOOKUP($A519, '2015 data'!B:G, 6, FALSE))</f>
        <v/>
      </c>
      <c r="F519" s="43" t="str">
        <f>IF($A519="", "", IFERROR(VLOOKUP($A519, '2015 data'!C:G, 5, FALSE), 0))</f>
        <v/>
      </c>
      <c r="G519" s="44" t="str">
        <f>IFERROR(VLOOKUP($A519, '2015 data'!C:G, 4, FALSE), "")</f>
        <v/>
      </c>
      <c r="H519" s="43" t="str">
        <f t="shared" si="56"/>
        <v/>
      </c>
      <c r="I519" s="45" t="str">
        <f>IF($G519&lt;&gt;"","Received",IF($A519="","",Validation!$D$6-$D519))</f>
        <v/>
      </c>
      <c r="J519" s="49" t="str">
        <f t="shared" si="57"/>
        <v/>
      </c>
      <c r="K519" s="49" t="str">
        <f t="shared" si="58"/>
        <v/>
      </c>
      <c r="L519" s="49" t="str">
        <f t="shared" si="59"/>
        <v/>
      </c>
      <c r="M519" s="49" t="str">
        <f t="shared" si="60"/>
        <v/>
      </c>
      <c r="N519" s="49" t="str">
        <f t="shared" si="61"/>
        <v/>
      </c>
      <c r="O519" t="str">
        <f t="shared" si="62"/>
        <v/>
      </c>
    </row>
    <row r="520" spans="1:15" ht="14.4" thickTop="1" thickBot="1" x14ac:dyDescent="0.3">
      <c r="A520" s="41" t="str">
        <f>IF('2015 data'!$A520 = "Sales", '2015 data'!B520, "")</f>
        <v/>
      </c>
      <c r="B520" s="41" t="str">
        <f>IF($A520="", "", VLOOKUP($A520, '2015 data'!B:G, 3, FALSE))</f>
        <v/>
      </c>
      <c r="C520" s="41" t="str">
        <f>IF($A520="", "", VLOOKUP($A520, '2015 data'!B:G, 4, FALSE))</f>
        <v/>
      </c>
      <c r="D520" s="42" t="str">
        <f>IF('2015 Consolidated'!$A520="", "", VLOOKUP('2015 Consolidated'!$A520, '2015 data'!B:G, 5, FALSE))</f>
        <v/>
      </c>
      <c r="E520" s="43" t="str">
        <f>IF($A520="", "", VLOOKUP($A520, '2015 data'!B:G, 6, FALSE))</f>
        <v/>
      </c>
      <c r="F520" s="43" t="str">
        <f>IF($A520="", "", IFERROR(VLOOKUP($A520, '2015 data'!C:G, 5, FALSE), 0))</f>
        <v/>
      </c>
      <c r="G520" s="44" t="str">
        <f>IFERROR(VLOOKUP($A520, '2015 data'!C:G, 4, FALSE), "")</f>
        <v/>
      </c>
      <c r="H520" s="43" t="str">
        <f t="shared" si="56"/>
        <v/>
      </c>
      <c r="I520" s="45" t="str">
        <f>IF($G520&lt;&gt;"","Received",IF($A520="","",Validation!$D$6-$D520))</f>
        <v/>
      </c>
      <c r="J520" s="49" t="str">
        <f t="shared" si="57"/>
        <v/>
      </c>
      <c r="K520" s="49" t="str">
        <f t="shared" si="58"/>
        <v/>
      </c>
      <c r="L520" s="49" t="str">
        <f t="shared" si="59"/>
        <v/>
      </c>
      <c r="M520" s="49" t="str">
        <f t="shared" si="60"/>
        <v/>
      </c>
      <c r="N520" s="49" t="str">
        <f t="shared" si="61"/>
        <v/>
      </c>
      <c r="O520" t="str">
        <f t="shared" si="62"/>
        <v/>
      </c>
    </row>
    <row r="521" spans="1:15" ht="14.4" thickTop="1" thickBot="1" x14ac:dyDescent="0.3">
      <c r="A521" s="41" t="str">
        <f>IF('2015 data'!$A521 = "Sales", '2015 data'!B521, "")</f>
        <v/>
      </c>
      <c r="B521" s="41" t="str">
        <f>IF($A521="", "", VLOOKUP($A521, '2015 data'!B:G, 3, FALSE))</f>
        <v/>
      </c>
      <c r="C521" s="41" t="str">
        <f>IF($A521="", "", VLOOKUP($A521, '2015 data'!B:G, 4, FALSE))</f>
        <v/>
      </c>
      <c r="D521" s="42" t="str">
        <f>IF('2015 Consolidated'!$A521="", "", VLOOKUP('2015 Consolidated'!$A521, '2015 data'!B:G, 5, FALSE))</f>
        <v/>
      </c>
      <c r="E521" s="43" t="str">
        <f>IF($A521="", "", VLOOKUP($A521, '2015 data'!B:G, 6, FALSE))</f>
        <v/>
      </c>
      <c r="F521" s="43" t="str">
        <f>IF($A521="", "", IFERROR(VLOOKUP($A521, '2015 data'!C:G, 5, FALSE), 0))</f>
        <v/>
      </c>
      <c r="G521" s="44" t="str">
        <f>IFERROR(VLOOKUP($A521, '2015 data'!C:G, 4, FALSE), "")</f>
        <v/>
      </c>
      <c r="H521" s="43" t="str">
        <f t="shared" si="56"/>
        <v/>
      </c>
      <c r="I521" s="45" t="str">
        <f>IF($G521&lt;&gt;"","Received",IF($A521="","",Validation!$D$6-$D521))</f>
        <v/>
      </c>
      <c r="J521" s="49" t="str">
        <f t="shared" si="57"/>
        <v/>
      </c>
      <c r="K521" s="49" t="str">
        <f t="shared" si="58"/>
        <v/>
      </c>
      <c r="L521" s="49" t="str">
        <f t="shared" si="59"/>
        <v/>
      </c>
      <c r="M521" s="49" t="str">
        <f t="shared" si="60"/>
        <v/>
      </c>
      <c r="N521" s="49" t="str">
        <f t="shared" si="61"/>
        <v/>
      </c>
      <c r="O521" t="str">
        <f t="shared" si="62"/>
        <v/>
      </c>
    </row>
    <row r="522" spans="1:15" ht="14.4" thickTop="1" thickBot="1" x14ac:dyDescent="0.3">
      <c r="A522" s="41" t="str">
        <f>IF('2015 data'!$A522 = "Sales", '2015 data'!B522, "")</f>
        <v/>
      </c>
      <c r="B522" s="41" t="str">
        <f>IF($A522="", "", VLOOKUP($A522, '2015 data'!B:G, 3, FALSE))</f>
        <v/>
      </c>
      <c r="C522" s="41" t="str">
        <f>IF($A522="", "", VLOOKUP($A522, '2015 data'!B:G, 4, FALSE))</f>
        <v/>
      </c>
      <c r="D522" s="42" t="str">
        <f>IF('2015 Consolidated'!$A522="", "", VLOOKUP('2015 Consolidated'!$A522, '2015 data'!B:G, 5, FALSE))</f>
        <v/>
      </c>
      <c r="E522" s="43" t="str">
        <f>IF($A522="", "", VLOOKUP($A522, '2015 data'!B:G, 6, FALSE))</f>
        <v/>
      </c>
      <c r="F522" s="43" t="str">
        <f>IF($A522="", "", IFERROR(VLOOKUP($A522, '2015 data'!C:G, 5, FALSE), 0))</f>
        <v/>
      </c>
      <c r="G522" s="44" t="str">
        <f>IFERROR(VLOOKUP($A522, '2015 data'!C:G, 4, FALSE), "")</f>
        <v/>
      </c>
      <c r="H522" s="43" t="str">
        <f t="shared" si="56"/>
        <v/>
      </c>
      <c r="I522" s="45" t="str">
        <f>IF($G522&lt;&gt;"","Received",IF($A522="","",Validation!$D$6-$D522))</f>
        <v/>
      </c>
      <c r="J522" s="49" t="str">
        <f t="shared" si="57"/>
        <v/>
      </c>
      <c r="K522" s="49" t="str">
        <f t="shared" si="58"/>
        <v/>
      </c>
      <c r="L522" s="49" t="str">
        <f t="shared" si="59"/>
        <v/>
      </c>
      <c r="M522" s="49" t="str">
        <f t="shared" si="60"/>
        <v/>
      </c>
      <c r="N522" s="49" t="str">
        <f t="shared" si="61"/>
        <v/>
      </c>
      <c r="O522" t="str">
        <f t="shared" si="62"/>
        <v/>
      </c>
    </row>
    <row r="523" spans="1:15" ht="14.4" thickTop="1" thickBot="1" x14ac:dyDescent="0.3">
      <c r="A523" s="41" t="str">
        <f>IF('2015 data'!$A523 = "Sales", '2015 data'!B523, "")</f>
        <v/>
      </c>
      <c r="B523" s="41" t="str">
        <f>IF($A523="", "", VLOOKUP($A523, '2015 data'!B:G, 3, FALSE))</f>
        <v/>
      </c>
      <c r="C523" s="41" t="str">
        <f>IF($A523="", "", VLOOKUP($A523, '2015 data'!B:G, 4, FALSE))</f>
        <v/>
      </c>
      <c r="D523" s="42" t="str">
        <f>IF('2015 Consolidated'!$A523="", "", VLOOKUP('2015 Consolidated'!$A523, '2015 data'!B:G, 5, FALSE))</f>
        <v/>
      </c>
      <c r="E523" s="43" t="str">
        <f>IF($A523="", "", VLOOKUP($A523, '2015 data'!B:G, 6, FALSE))</f>
        <v/>
      </c>
      <c r="F523" s="43" t="str">
        <f>IF($A523="", "", IFERROR(VLOOKUP($A523, '2015 data'!C:G, 5, FALSE), 0))</f>
        <v/>
      </c>
      <c r="G523" s="44" t="str">
        <f>IFERROR(VLOOKUP($A523, '2015 data'!C:G, 4, FALSE), "")</f>
        <v/>
      </c>
      <c r="H523" s="43" t="str">
        <f t="shared" si="56"/>
        <v/>
      </c>
      <c r="I523" s="45" t="str">
        <f>IF($G523&lt;&gt;"","Received",IF($A523="","",Validation!$D$6-$D523))</f>
        <v/>
      </c>
      <c r="J523" s="49" t="str">
        <f t="shared" si="57"/>
        <v/>
      </c>
      <c r="K523" s="49" t="str">
        <f t="shared" si="58"/>
        <v/>
      </c>
      <c r="L523" s="49" t="str">
        <f t="shared" si="59"/>
        <v/>
      </c>
      <c r="M523" s="49" t="str">
        <f t="shared" si="60"/>
        <v/>
      </c>
      <c r="N523" s="49" t="str">
        <f t="shared" si="61"/>
        <v/>
      </c>
      <c r="O523" t="str">
        <f t="shared" si="62"/>
        <v/>
      </c>
    </row>
    <row r="524" spans="1:15" ht="14.4" thickTop="1" thickBot="1" x14ac:dyDescent="0.3">
      <c r="A524" s="41" t="str">
        <f>IF('2015 data'!$A524 = "Sales", '2015 data'!B524, "")</f>
        <v/>
      </c>
      <c r="B524" s="41" t="str">
        <f>IF($A524="", "", VLOOKUP($A524, '2015 data'!B:G, 3, FALSE))</f>
        <v/>
      </c>
      <c r="C524" s="41" t="str">
        <f>IF($A524="", "", VLOOKUP($A524, '2015 data'!B:G, 4, FALSE))</f>
        <v/>
      </c>
      <c r="D524" s="42" t="str">
        <f>IF('2015 Consolidated'!$A524="", "", VLOOKUP('2015 Consolidated'!$A524, '2015 data'!B:G, 5, FALSE))</f>
        <v/>
      </c>
      <c r="E524" s="43" t="str">
        <f>IF($A524="", "", VLOOKUP($A524, '2015 data'!B:G, 6, FALSE))</f>
        <v/>
      </c>
      <c r="F524" s="43" t="str">
        <f>IF($A524="", "", IFERROR(VLOOKUP($A524, '2015 data'!C:G, 5, FALSE), 0))</f>
        <v/>
      </c>
      <c r="G524" s="44" t="str">
        <f>IFERROR(VLOOKUP($A524, '2015 data'!C:G, 4, FALSE), "")</f>
        <v/>
      </c>
      <c r="H524" s="43" t="str">
        <f t="shared" si="56"/>
        <v/>
      </c>
      <c r="I524" s="45" t="str">
        <f>IF($G524&lt;&gt;"","Received",IF($A524="","",Validation!$D$6-$D524))</f>
        <v/>
      </c>
      <c r="J524" s="49" t="str">
        <f t="shared" si="57"/>
        <v/>
      </c>
      <c r="K524" s="49" t="str">
        <f t="shared" si="58"/>
        <v/>
      </c>
      <c r="L524" s="49" t="str">
        <f t="shared" si="59"/>
        <v/>
      </c>
      <c r="M524" s="49" t="str">
        <f t="shared" si="60"/>
        <v/>
      </c>
      <c r="N524" s="49" t="str">
        <f t="shared" si="61"/>
        <v/>
      </c>
      <c r="O524" t="str">
        <f t="shared" si="62"/>
        <v/>
      </c>
    </row>
    <row r="525" spans="1:15" ht="14.4" thickTop="1" thickBot="1" x14ac:dyDescent="0.3">
      <c r="A525" s="41" t="str">
        <f>IF('2015 data'!$A525 = "Sales", '2015 data'!B525, "")</f>
        <v/>
      </c>
      <c r="B525" s="41" t="str">
        <f>IF($A525="", "", VLOOKUP($A525, '2015 data'!B:G, 3, FALSE))</f>
        <v/>
      </c>
      <c r="C525" s="41" t="str">
        <f>IF($A525="", "", VLOOKUP($A525, '2015 data'!B:G, 4, FALSE))</f>
        <v/>
      </c>
      <c r="D525" s="42" t="str">
        <f>IF('2015 Consolidated'!$A525="", "", VLOOKUP('2015 Consolidated'!$A525, '2015 data'!B:G, 5, FALSE))</f>
        <v/>
      </c>
      <c r="E525" s="43" t="str">
        <f>IF($A525="", "", VLOOKUP($A525, '2015 data'!B:G, 6, FALSE))</f>
        <v/>
      </c>
      <c r="F525" s="43" t="str">
        <f>IF($A525="", "", IFERROR(VLOOKUP($A525, '2015 data'!C:G, 5, FALSE), 0))</f>
        <v/>
      </c>
      <c r="G525" s="44" t="str">
        <f>IFERROR(VLOOKUP($A525, '2015 data'!C:G, 4, FALSE), "")</f>
        <v/>
      </c>
      <c r="H525" s="43" t="str">
        <f t="shared" si="56"/>
        <v/>
      </c>
      <c r="I525" s="45" t="str">
        <f>IF($G525&lt;&gt;"","Received",IF($A525="","",Validation!$D$6-$D525))</f>
        <v/>
      </c>
      <c r="J525" s="49" t="str">
        <f t="shared" si="57"/>
        <v/>
      </c>
      <c r="K525" s="49" t="str">
        <f t="shared" si="58"/>
        <v/>
      </c>
      <c r="L525" s="49" t="str">
        <f t="shared" si="59"/>
        <v/>
      </c>
      <c r="M525" s="49" t="str">
        <f t="shared" si="60"/>
        <v/>
      </c>
      <c r="N525" s="49" t="str">
        <f t="shared" si="61"/>
        <v/>
      </c>
      <c r="O525" t="str">
        <f t="shared" si="62"/>
        <v/>
      </c>
    </row>
    <row r="526" spans="1:15" ht="14.4" thickTop="1" thickBot="1" x14ac:dyDescent="0.3">
      <c r="A526" s="41" t="str">
        <f>IF('2015 data'!$A526 = "Sales", '2015 data'!B526, "")</f>
        <v/>
      </c>
      <c r="B526" s="41" t="str">
        <f>IF($A526="", "", VLOOKUP($A526, '2015 data'!B:G, 3, FALSE))</f>
        <v/>
      </c>
      <c r="C526" s="41" t="str">
        <f>IF($A526="", "", VLOOKUP($A526, '2015 data'!B:G, 4, FALSE))</f>
        <v/>
      </c>
      <c r="D526" s="42" t="str">
        <f>IF('2015 Consolidated'!$A526="", "", VLOOKUP('2015 Consolidated'!$A526, '2015 data'!B:G, 5, FALSE))</f>
        <v/>
      </c>
      <c r="E526" s="43" t="str">
        <f>IF($A526="", "", VLOOKUP($A526, '2015 data'!B:G, 6, FALSE))</f>
        <v/>
      </c>
      <c r="F526" s="43" t="str">
        <f>IF($A526="", "", IFERROR(VLOOKUP($A526, '2015 data'!C:G, 5, FALSE), 0))</f>
        <v/>
      </c>
      <c r="G526" s="44" t="str">
        <f>IFERROR(VLOOKUP($A526, '2015 data'!C:G, 4, FALSE), "")</f>
        <v/>
      </c>
      <c r="H526" s="43" t="str">
        <f t="shared" si="56"/>
        <v/>
      </c>
      <c r="I526" s="45" t="str">
        <f>IF($G526&lt;&gt;"","Received",IF($A526="","",Validation!$D$6-$D526))</f>
        <v/>
      </c>
      <c r="J526" s="49" t="str">
        <f t="shared" si="57"/>
        <v/>
      </c>
      <c r="K526" s="49" t="str">
        <f t="shared" si="58"/>
        <v/>
      </c>
      <c r="L526" s="49" t="str">
        <f t="shared" si="59"/>
        <v/>
      </c>
      <c r="M526" s="49" t="str">
        <f t="shared" si="60"/>
        <v/>
      </c>
      <c r="N526" s="49" t="str">
        <f t="shared" si="61"/>
        <v/>
      </c>
      <c r="O526" t="str">
        <f t="shared" si="62"/>
        <v/>
      </c>
    </row>
    <row r="527" spans="1:15" ht="14.4" thickTop="1" thickBot="1" x14ac:dyDescent="0.3">
      <c r="A527" s="41" t="str">
        <f>IF('2015 data'!$A527 = "Sales", '2015 data'!B527, "")</f>
        <v/>
      </c>
      <c r="B527" s="41" t="str">
        <f>IF($A527="", "", VLOOKUP($A527, '2015 data'!B:G, 3, FALSE))</f>
        <v/>
      </c>
      <c r="C527" s="41" t="str">
        <f>IF($A527="", "", VLOOKUP($A527, '2015 data'!B:G, 4, FALSE))</f>
        <v/>
      </c>
      <c r="D527" s="42" t="str">
        <f>IF('2015 Consolidated'!$A527="", "", VLOOKUP('2015 Consolidated'!$A527, '2015 data'!B:G, 5, FALSE))</f>
        <v/>
      </c>
      <c r="E527" s="43" t="str">
        <f>IF($A527="", "", VLOOKUP($A527, '2015 data'!B:G, 6, FALSE))</f>
        <v/>
      </c>
      <c r="F527" s="43" t="str">
        <f>IF($A527="", "", IFERROR(VLOOKUP($A527, '2015 data'!C:G, 5, FALSE), 0))</f>
        <v/>
      </c>
      <c r="G527" s="44" t="str">
        <f>IFERROR(VLOOKUP($A527, '2015 data'!C:G, 4, FALSE), "")</f>
        <v/>
      </c>
      <c r="H527" s="43" t="str">
        <f t="shared" si="56"/>
        <v/>
      </c>
      <c r="I527" s="45" t="str">
        <f>IF($G527&lt;&gt;"","Received",IF($A527="","",Validation!$D$6-$D527))</f>
        <v/>
      </c>
      <c r="J527" s="49" t="str">
        <f t="shared" si="57"/>
        <v/>
      </c>
      <c r="K527" s="49" t="str">
        <f t="shared" si="58"/>
        <v/>
      </c>
      <c r="L527" s="49" t="str">
        <f t="shared" si="59"/>
        <v/>
      </c>
      <c r="M527" s="49" t="str">
        <f t="shared" si="60"/>
        <v/>
      </c>
      <c r="N527" s="49" t="str">
        <f t="shared" si="61"/>
        <v/>
      </c>
      <c r="O527" t="str">
        <f t="shared" si="62"/>
        <v/>
      </c>
    </row>
    <row r="528" spans="1:15" ht="14.4" thickTop="1" thickBot="1" x14ac:dyDescent="0.3">
      <c r="A528" s="41" t="str">
        <f>IF('2015 data'!$A528 = "Sales", '2015 data'!B528, "")</f>
        <v/>
      </c>
      <c r="B528" s="41" t="str">
        <f>IF($A528="", "", VLOOKUP($A528, '2015 data'!B:G, 3, FALSE))</f>
        <v/>
      </c>
      <c r="C528" s="41" t="str">
        <f>IF($A528="", "", VLOOKUP($A528, '2015 data'!B:G, 4, FALSE))</f>
        <v/>
      </c>
      <c r="D528" s="42" t="str">
        <f>IF('2015 Consolidated'!$A528="", "", VLOOKUP('2015 Consolidated'!$A528, '2015 data'!B:G, 5, FALSE))</f>
        <v/>
      </c>
      <c r="E528" s="43" t="str">
        <f>IF($A528="", "", VLOOKUP($A528, '2015 data'!B:G, 6, FALSE))</f>
        <v/>
      </c>
      <c r="F528" s="43" t="str">
        <f>IF($A528="", "", IFERROR(VLOOKUP($A528, '2015 data'!C:G, 5, FALSE), 0))</f>
        <v/>
      </c>
      <c r="G528" s="44" t="str">
        <f>IFERROR(VLOOKUP($A528, '2015 data'!C:G, 4, FALSE), "")</f>
        <v/>
      </c>
      <c r="H528" s="43" t="str">
        <f t="shared" si="56"/>
        <v/>
      </c>
      <c r="I528" s="45" t="str">
        <f>IF($G528&lt;&gt;"","Received",IF($A528="","",Validation!$D$6-$D528))</f>
        <v/>
      </c>
      <c r="J528" s="49" t="str">
        <f t="shared" si="57"/>
        <v/>
      </c>
      <c r="K528" s="49" t="str">
        <f t="shared" si="58"/>
        <v/>
      </c>
      <c r="L528" s="49" t="str">
        <f t="shared" si="59"/>
        <v/>
      </c>
      <c r="M528" s="49" t="str">
        <f t="shared" si="60"/>
        <v/>
      </c>
      <c r="N528" s="49" t="str">
        <f t="shared" si="61"/>
        <v/>
      </c>
      <c r="O528" t="str">
        <f t="shared" si="62"/>
        <v/>
      </c>
    </row>
    <row r="529" spans="1:15" ht="14.4" thickTop="1" thickBot="1" x14ac:dyDescent="0.3">
      <c r="A529" s="41" t="str">
        <f>IF('2015 data'!$A529 = "Sales", '2015 data'!B529, "")</f>
        <v/>
      </c>
      <c r="B529" s="41" t="str">
        <f>IF($A529="", "", VLOOKUP($A529, '2015 data'!B:G, 3, FALSE))</f>
        <v/>
      </c>
      <c r="C529" s="41" t="str">
        <f>IF($A529="", "", VLOOKUP($A529, '2015 data'!B:G, 4, FALSE))</f>
        <v/>
      </c>
      <c r="D529" s="42" t="str">
        <f>IF('2015 Consolidated'!$A529="", "", VLOOKUP('2015 Consolidated'!$A529, '2015 data'!B:G, 5, FALSE))</f>
        <v/>
      </c>
      <c r="E529" s="43" t="str">
        <f>IF($A529="", "", VLOOKUP($A529, '2015 data'!B:G, 6, FALSE))</f>
        <v/>
      </c>
      <c r="F529" s="43" t="str">
        <f>IF($A529="", "", IFERROR(VLOOKUP($A529, '2015 data'!C:G, 5, FALSE), 0))</f>
        <v/>
      </c>
      <c r="G529" s="44" t="str">
        <f>IFERROR(VLOOKUP($A529, '2015 data'!C:G, 4, FALSE), "")</f>
        <v/>
      </c>
      <c r="H529" s="43" t="str">
        <f t="shared" si="56"/>
        <v/>
      </c>
      <c r="I529" s="45" t="str">
        <f>IF($G529&lt;&gt;"","Received",IF($A529="","",Validation!$D$6-$D529))</f>
        <v/>
      </c>
      <c r="J529" s="49" t="str">
        <f t="shared" si="57"/>
        <v/>
      </c>
      <c r="K529" s="49" t="str">
        <f t="shared" si="58"/>
        <v/>
      </c>
      <c r="L529" s="49" t="str">
        <f t="shared" si="59"/>
        <v/>
      </c>
      <c r="M529" s="49" t="str">
        <f t="shared" si="60"/>
        <v/>
      </c>
      <c r="N529" s="49" t="str">
        <f t="shared" si="61"/>
        <v/>
      </c>
      <c r="O529" t="str">
        <f t="shared" si="62"/>
        <v/>
      </c>
    </row>
    <row r="530" spans="1:15" ht="14.4" thickTop="1" thickBot="1" x14ac:dyDescent="0.3">
      <c r="A530" s="41" t="str">
        <f>IF('2015 data'!$A530 = "Sales", '2015 data'!B530, "")</f>
        <v/>
      </c>
      <c r="B530" s="41" t="str">
        <f>IF($A530="", "", VLOOKUP($A530, '2015 data'!B:G, 3, FALSE))</f>
        <v/>
      </c>
      <c r="C530" s="41" t="str">
        <f>IF($A530="", "", VLOOKUP($A530, '2015 data'!B:G, 4, FALSE))</f>
        <v/>
      </c>
      <c r="D530" s="42" t="str">
        <f>IF('2015 Consolidated'!$A530="", "", VLOOKUP('2015 Consolidated'!$A530, '2015 data'!B:G, 5, FALSE))</f>
        <v/>
      </c>
      <c r="E530" s="43" t="str">
        <f>IF($A530="", "", VLOOKUP($A530, '2015 data'!B:G, 6, FALSE))</f>
        <v/>
      </c>
      <c r="F530" s="43" t="str">
        <f>IF($A530="", "", IFERROR(VLOOKUP($A530, '2015 data'!C:G, 5, FALSE), 0))</f>
        <v/>
      </c>
      <c r="G530" s="44" t="str">
        <f>IFERROR(VLOOKUP($A530, '2015 data'!C:G, 4, FALSE), "")</f>
        <v/>
      </c>
      <c r="H530" s="43" t="str">
        <f t="shared" si="56"/>
        <v/>
      </c>
      <c r="I530" s="45" t="str">
        <f>IF($G530&lt;&gt;"","Received",IF($A530="","",Validation!$D$6-$D530))</f>
        <v/>
      </c>
      <c r="J530" s="49" t="str">
        <f t="shared" si="57"/>
        <v/>
      </c>
      <c r="K530" s="49" t="str">
        <f t="shared" si="58"/>
        <v/>
      </c>
      <c r="L530" s="49" t="str">
        <f t="shared" si="59"/>
        <v/>
      </c>
      <c r="M530" s="49" t="str">
        <f t="shared" si="60"/>
        <v/>
      </c>
      <c r="N530" s="49" t="str">
        <f t="shared" si="61"/>
        <v/>
      </c>
      <c r="O530" t="str">
        <f t="shared" si="62"/>
        <v/>
      </c>
    </row>
    <row r="531" spans="1:15" ht="14.4" thickTop="1" thickBot="1" x14ac:dyDescent="0.3">
      <c r="A531" s="41" t="str">
        <f>IF('2015 data'!$A531 = "Sales", '2015 data'!B531, "")</f>
        <v/>
      </c>
      <c r="B531" s="41" t="str">
        <f>IF($A531="", "", VLOOKUP($A531, '2015 data'!B:G, 3, FALSE))</f>
        <v/>
      </c>
      <c r="C531" s="41" t="str">
        <f>IF($A531="", "", VLOOKUP($A531, '2015 data'!B:G, 4, FALSE))</f>
        <v/>
      </c>
      <c r="D531" s="42" t="str">
        <f>IF('2015 Consolidated'!$A531="", "", VLOOKUP('2015 Consolidated'!$A531, '2015 data'!B:G, 5, FALSE))</f>
        <v/>
      </c>
      <c r="E531" s="43" t="str">
        <f>IF($A531="", "", VLOOKUP($A531, '2015 data'!B:G, 6, FALSE))</f>
        <v/>
      </c>
      <c r="F531" s="43" t="str">
        <f>IF($A531="", "", IFERROR(VLOOKUP($A531, '2015 data'!C:G, 5, FALSE), 0))</f>
        <v/>
      </c>
      <c r="G531" s="44" t="str">
        <f>IFERROR(VLOOKUP($A531, '2015 data'!C:G, 4, FALSE), "")</f>
        <v/>
      </c>
      <c r="H531" s="43" t="str">
        <f t="shared" si="56"/>
        <v/>
      </c>
      <c r="I531" s="45" t="str">
        <f>IF($G531&lt;&gt;"","Received",IF($A531="","",Validation!$D$6-$D531))</f>
        <v/>
      </c>
      <c r="J531" s="49" t="str">
        <f t="shared" si="57"/>
        <v/>
      </c>
      <c r="K531" s="49" t="str">
        <f t="shared" si="58"/>
        <v/>
      </c>
      <c r="L531" s="49" t="str">
        <f t="shared" si="59"/>
        <v/>
      </c>
      <c r="M531" s="49" t="str">
        <f t="shared" si="60"/>
        <v/>
      </c>
      <c r="N531" s="49" t="str">
        <f t="shared" si="61"/>
        <v/>
      </c>
      <c r="O531" t="str">
        <f t="shared" si="62"/>
        <v/>
      </c>
    </row>
    <row r="532" spans="1:15" ht="14.4" thickTop="1" thickBot="1" x14ac:dyDescent="0.3">
      <c r="A532" s="41" t="str">
        <f>IF('2015 data'!$A532 = "Sales", '2015 data'!B532, "")</f>
        <v/>
      </c>
      <c r="B532" s="41" t="str">
        <f>IF($A532="", "", VLOOKUP($A532, '2015 data'!B:G, 3, FALSE))</f>
        <v/>
      </c>
      <c r="C532" s="41" t="str">
        <f>IF($A532="", "", VLOOKUP($A532, '2015 data'!B:G, 4, FALSE))</f>
        <v/>
      </c>
      <c r="D532" s="42" t="str">
        <f>IF('2015 Consolidated'!$A532="", "", VLOOKUP('2015 Consolidated'!$A532, '2015 data'!B:G, 5, FALSE))</f>
        <v/>
      </c>
      <c r="E532" s="43" t="str">
        <f>IF($A532="", "", VLOOKUP($A532, '2015 data'!B:G, 6, FALSE))</f>
        <v/>
      </c>
      <c r="F532" s="43" t="str">
        <f>IF($A532="", "", IFERROR(VLOOKUP($A532, '2015 data'!C:G, 5, FALSE), 0))</f>
        <v/>
      </c>
      <c r="G532" s="44" t="str">
        <f>IFERROR(VLOOKUP($A532, '2015 data'!C:G, 4, FALSE), "")</f>
        <v/>
      </c>
      <c r="H532" s="43" t="str">
        <f t="shared" si="56"/>
        <v/>
      </c>
      <c r="I532" s="45" t="str">
        <f>IF($G532&lt;&gt;"","Received",IF($A532="","",Validation!$D$6-$D532))</f>
        <v/>
      </c>
      <c r="J532" s="49" t="str">
        <f t="shared" si="57"/>
        <v/>
      </c>
      <c r="K532" s="49" t="str">
        <f t="shared" si="58"/>
        <v/>
      </c>
      <c r="L532" s="49" t="str">
        <f t="shared" si="59"/>
        <v/>
      </c>
      <c r="M532" s="49" t="str">
        <f t="shared" si="60"/>
        <v/>
      </c>
      <c r="N532" s="49" t="str">
        <f t="shared" si="61"/>
        <v/>
      </c>
      <c r="O532" t="str">
        <f t="shared" si="62"/>
        <v/>
      </c>
    </row>
    <row r="533" spans="1:15" ht="14.4" thickTop="1" thickBot="1" x14ac:dyDescent="0.3">
      <c r="A533" s="41" t="str">
        <f>IF('2015 data'!$A533 = "Sales", '2015 data'!B533, "")</f>
        <v/>
      </c>
      <c r="B533" s="41" t="str">
        <f>IF($A533="", "", VLOOKUP($A533, '2015 data'!B:G, 3, FALSE))</f>
        <v/>
      </c>
      <c r="C533" s="41" t="str">
        <f>IF($A533="", "", VLOOKUP($A533, '2015 data'!B:G, 4, FALSE))</f>
        <v/>
      </c>
      <c r="D533" s="42" t="str">
        <f>IF('2015 Consolidated'!$A533="", "", VLOOKUP('2015 Consolidated'!$A533, '2015 data'!B:G, 5, FALSE))</f>
        <v/>
      </c>
      <c r="E533" s="43" t="str">
        <f>IF($A533="", "", VLOOKUP($A533, '2015 data'!B:G, 6, FALSE))</f>
        <v/>
      </c>
      <c r="F533" s="43" t="str">
        <f>IF($A533="", "", IFERROR(VLOOKUP($A533, '2015 data'!C:G, 5, FALSE), 0))</f>
        <v/>
      </c>
      <c r="G533" s="44" t="str">
        <f>IFERROR(VLOOKUP($A533, '2015 data'!C:G, 4, FALSE), "")</f>
        <v/>
      </c>
      <c r="H533" s="43" t="str">
        <f t="shared" si="56"/>
        <v/>
      </c>
      <c r="I533" s="45" t="str">
        <f>IF($G533&lt;&gt;"","Received",IF($A533="","",Validation!$D$6-$D533))</f>
        <v/>
      </c>
      <c r="J533" s="49" t="str">
        <f t="shared" si="57"/>
        <v/>
      </c>
      <c r="K533" s="49" t="str">
        <f t="shared" si="58"/>
        <v/>
      </c>
      <c r="L533" s="49" t="str">
        <f t="shared" si="59"/>
        <v/>
      </c>
      <c r="M533" s="49" t="str">
        <f t="shared" si="60"/>
        <v/>
      </c>
      <c r="N533" s="49" t="str">
        <f t="shared" si="61"/>
        <v/>
      </c>
      <c r="O533" t="str">
        <f t="shared" si="62"/>
        <v/>
      </c>
    </row>
    <row r="534" spans="1:15" ht="14.4" thickTop="1" thickBot="1" x14ac:dyDescent="0.3">
      <c r="A534" s="41" t="str">
        <f>IF('2015 data'!$A534 = "Sales", '2015 data'!B534, "")</f>
        <v/>
      </c>
      <c r="B534" s="41" t="str">
        <f>IF($A534="", "", VLOOKUP($A534, '2015 data'!B:G, 3, FALSE))</f>
        <v/>
      </c>
      <c r="C534" s="41" t="str">
        <f>IF($A534="", "", VLOOKUP($A534, '2015 data'!B:G, 4, FALSE))</f>
        <v/>
      </c>
      <c r="D534" s="42" t="str">
        <f>IF('2015 Consolidated'!$A534="", "", VLOOKUP('2015 Consolidated'!$A534, '2015 data'!B:G, 5, FALSE))</f>
        <v/>
      </c>
      <c r="E534" s="43" t="str">
        <f>IF($A534="", "", VLOOKUP($A534, '2015 data'!B:G, 6, FALSE))</f>
        <v/>
      </c>
      <c r="F534" s="43" t="str">
        <f>IF($A534="", "", IFERROR(VLOOKUP($A534, '2015 data'!C:G, 5, FALSE), 0))</f>
        <v/>
      </c>
      <c r="G534" s="44" t="str">
        <f>IFERROR(VLOOKUP($A534, '2015 data'!C:G, 4, FALSE), "")</f>
        <v/>
      </c>
      <c r="H534" s="43" t="str">
        <f t="shared" si="56"/>
        <v/>
      </c>
      <c r="I534" s="45" t="str">
        <f>IF($G534&lt;&gt;"","Received",IF($A534="","",Validation!$D$6-$D534))</f>
        <v/>
      </c>
      <c r="J534" s="49" t="str">
        <f t="shared" si="57"/>
        <v/>
      </c>
      <c r="K534" s="49" t="str">
        <f t="shared" si="58"/>
        <v/>
      </c>
      <c r="L534" s="49" t="str">
        <f t="shared" si="59"/>
        <v/>
      </c>
      <c r="M534" s="49" t="str">
        <f t="shared" si="60"/>
        <v/>
      </c>
      <c r="N534" s="49" t="str">
        <f t="shared" si="61"/>
        <v/>
      </c>
      <c r="O534" t="str">
        <f t="shared" si="62"/>
        <v/>
      </c>
    </row>
    <row r="535" spans="1:15" ht="14.4" thickTop="1" thickBot="1" x14ac:dyDescent="0.3">
      <c r="A535" s="41" t="str">
        <f>IF('2015 data'!$A535 = "Sales", '2015 data'!B535, "")</f>
        <v/>
      </c>
      <c r="B535" s="41" t="str">
        <f>IF($A535="", "", VLOOKUP($A535, '2015 data'!B:G, 3, FALSE))</f>
        <v/>
      </c>
      <c r="C535" s="41" t="str">
        <f>IF($A535="", "", VLOOKUP($A535, '2015 data'!B:G, 4, FALSE))</f>
        <v/>
      </c>
      <c r="D535" s="42" t="str">
        <f>IF('2015 Consolidated'!$A535="", "", VLOOKUP('2015 Consolidated'!$A535, '2015 data'!B:G, 5, FALSE))</f>
        <v/>
      </c>
      <c r="E535" s="43" t="str">
        <f>IF($A535="", "", VLOOKUP($A535, '2015 data'!B:G, 6, FALSE))</f>
        <v/>
      </c>
      <c r="F535" s="43" t="str">
        <f>IF($A535="", "", IFERROR(VLOOKUP($A535, '2015 data'!C:G, 5, FALSE), 0))</f>
        <v/>
      </c>
      <c r="G535" s="44" t="str">
        <f>IFERROR(VLOOKUP($A535, '2015 data'!C:G, 4, FALSE), "")</f>
        <v/>
      </c>
      <c r="H535" s="43" t="str">
        <f t="shared" si="56"/>
        <v/>
      </c>
      <c r="I535" s="45" t="str">
        <f>IF($G535&lt;&gt;"","Received",IF($A535="","",Validation!$D$6-$D535))</f>
        <v/>
      </c>
      <c r="J535" s="49" t="str">
        <f t="shared" si="57"/>
        <v/>
      </c>
      <c r="K535" s="49" t="str">
        <f t="shared" si="58"/>
        <v/>
      </c>
      <c r="L535" s="49" t="str">
        <f t="shared" si="59"/>
        <v/>
      </c>
      <c r="M535" s="49" t="str">
        <f t="shared" si="60"/>
        <v/>
      </c>
      <c r="N535" s="49" t="str">
        <f t="shared" si="61"/>
        <v/>
      </c>
      <c r="O535" t="str">
        <f t="shared" si="62"/>
        <v/>
      </c>
    </row>
    <row r="536" spans="1:15" ht="14.4" thickTop="1" thickBot="1" x14ac:dyDescent="0.3">
      <c r="A536" s="41" t="str">
        <f>IF('2015 data'!$A536 = "Sales", '2015 data'!B536, "")</f>
        <v/>
      </c>
      <c r="B536" s="41" t="str">
        <f>IF($A536="", "", VLOOKUP($A536, '2015 data'!B:G, 3, FALSE))</f>
        <v/>
      </c>
      <c r="C536" s="41" t="str">
        <f>IF($A536="", "", VLOOKUP($A536, '2015 data'!B:G, 4, FALSE))</f>
        <v/>
      </c>
      <c r="D536" s="42" t="str">
        <f>IF('2015 Consolidated'!$A536="", "", VLOOKUP('2015 Consolidated'!$A536, '2015 data'!B:G, 5, FALSE))</f>
        <v/>
      </c>
      <c r="E536" s="43" t="str">
        <f>IF($A536="", "", VLOOKUP($A536, '2015 data'!B:G, 6, FALSE))</f>
        <v/>
      </c>
      <c r="F536" s="43" t="str">
        <f>IF($A536="", "", IFERROR(VLOOKUP($A536, '2015 data'!C:G, 5, FALSE), 0))</f>
        <v/>
      </c>
      <c r="G536" s="44" t="str">
        <f>IFERROR(VLOOKUP($A536, '2015 data'!C:G, 4, FALSE), "")</f>
        <v/>
      </c>
      <c r="H536" s="43" t="str">
        <f t="shared" si="56"/>
        <v/>
      </c>
      <c r="I536" s="45" t="str">
        <f>IF($G536&lt;&gt;"","Received",IF($A536="","",Validation!$D$6-$D536))</f>
        <v/>
      </c>
      <c r="J536" s="49" t="str">
        <f t="shared" si="57"/>
        <v/>
      </c>
      <c r="K536" s="49" t="str">
        <f t="shared" si="58"/>
        <v/>
      </c>
      <c r="L536" s="49" t="str">
        <f t="shared" si="59"/>
        <v/>
      </c>
      <c r="M536" s="49" t="str">
        <f t="shared" si="60"/>
        <v/>
      </c>
      <c r="N536" s="49" t="str">
        <f t="shared" si="61"/>
        <v/>
      </c>
      <c r="O536" t="str">
        <f t="shared" si="62"/>
        <v/>
      </c>
    </row>
    <row r="537" spans="1:15" ht="14.4" thickTop="1" thickBot="1" x14ac:dyDescent="0.3">
      <c r="A537" s="41" t="str">
        <f>IF('2015 data'!$A537 = "Sales", '2015 data'!B537, "")</f>
        <v/>
      </c>
      <c r="B537" s="41" t="str">
        <f>IF($A537="", "", VLOOKUP($A537, '2015 data'!B:G, 3, FALSE))</f>
        <v/>
      </c>
      <c r="C537" s="41" t="str">
        <f>IF($A537="", "", VLOOKUP($A537, '2015 data'!B:G, 4, FALSE))</f>
        <v/>
      </c>
      <c r="D537" s="42" t="str">
        <f>IF('2015 Consolidated'!$A537="", "", VLOOKUP('2015 Consolidated'!$A537, '2015 data'!B:G, 5, FALSE))</f>
        <v/>
      </c>
      <c r="E537" s="43" t="str">
        <f>IF($A537="", "", VLOOKUP($A537, '2015 data'!B:G, 6, FALSE))</f>
        <v/>
      </c>
      <c r="F537" s="43" t="str">
        <f>IF($A537="", "", IFERROR(VLOOKUP($A537, '2015 data'!C:G, 5, FALSE), 0))</f>
        <v/>
      </c>
      <c r="G537" s="44" t="str">
        <f>IFERROR(VLOOKUP($A537, '2015 data'!C:G, 4, FALSE), "")</f>
        <v/>
      </c>
      <c r="H537" s="43" t="str">
        <f t="shared" si="56"/>
        <v/>
      </c>
      <c r="I537" s="45" t="str">
        <f>IF($G537&lt;&gt;"","Received",IF($A537="","",Validation!$D$6-$D537))</f>
        <v/>
      </c>
      <c r="J537" s="49" t="str">
        <f t="shared" si="57"/>
        <v/>
      </c>
      <c r="K537" s="49" t="str">
        <f t="shared" si="58"/>
        <v/>
      </c>
      <c r="L537" s="49" t="str">
        <f t="shared" si="59"/>
        <v/>
      </c>
      <c r="M537" s="49" t="str">
        <f t="shared" si="60"/>
        <v/>
      </c>
      <c r="N537" s="49" t="str">
        <f t="shared" si="61"/>
        <v/>
      </c>
      <c r="O537" t="str">
        <f t="shared" si="62"/>
        <v/>
      </c>
    </row>
    <row r="538" spans="1:15" ht="14.4" thickTop="1" thickBot="1" x14ac:dyDescent="0.3">
      <c r="A538" s="41" t="str">
        <f>IF('2015 data'!$A538 = "Sales", '2015 data'!B538, "")</f>
        <v/>
      </c>
      <c r="B538" s="41" t="str">
        <f>IF($A538="", "", VLOOKUP($A538, '2015 data'!B:G, 3, FALSE))</f>
        <v/>
      </c>
      <c r="C538" s="41" t="str">
        <f>IF($A538="", "", VLOOKUP($A538, '2015 data'!B:G, 4, FALSE))</f>
        <v/>
      </c>
      <c r="D538" s="42" t="str">
        <f>IF('2015 Consolidated'!$A538="", "", VLOOKUP('2015 Consolidated'!$A538, '2015 data'!B:G, 5, FALSE))</f>
        <v/>
      </c>
      <c r="E538" s="43" t="str">
        <f>IF($A538="", "", VLOOKUP($A538, '2015 data'!B:G, 6, FALSE))</f>
        <v/>
      </c>
      <c r="F538" s="43" t="str">
        <f>IF($A538="", "", IFERROR(VLOOKUP($A538, '2015 data'!C:G, 5, FALSE), 0))</f>
        <v/>
      </c>
      <c r="G538" s="44" t="str">
        <f>IFERROR(VLOOKUP($A538, '2015 data'!C:G, 4, FALSE), "")</f>
        <v/>
      </c>
      <c r="H538" s="43" t="str">
        <f t="shared" si="56"/>
        <v/>
      </c>
      <c r="I538" s="45" t="str">
        <f>IF($G538&lt;&gt;"","Received",IF($A538="","",Validation!$D$6-$D538))</f>
        <v/>
      </c>
      <c r="J538" s="49" t="str">
        <f t="shared" si="57"/>
        <v/>
      </c>
      <c r="K538" s="49" t="str">
        <f t="shared" si="58"/>
        <v/>
      </c>
      <c r="L538" s="49" t="str">
        <f t="shared" si="59"/>
        <v/>
      </c>
      <c r="M538" s="49" t="str">
        <f t="shared" si="60"/>
        <v/>
      </c>
      <c r="N538" s="49" t="str">
        <f t="shared" si="61"/>
        <v/>
      </c>
      <c r="O538" t="str">
        <f t="shared" si="62"/>
        <v/>
      </c>
    </row>
    <row r="539" spans="1:15" ht="14.4" thickTop="1" thickBot="1" x14ac:dyDescent="0.3">
      <c r="A539" s="41" t="str">
        <f>IF('2015 data'!$A539 = "Sales", '2015 data'!B539, "")</f>
        <v/>
      </c>
      <c r="B539" s="41" t="str">
        <f>IF($A539="", "", VLOOKUP($A539, '2015 data'!B:G, 3, FALSE))</f>
        <v/>
      </c>
      <c r="C539" s="41" t="str">
        <f>IF($A539="", "", VLOOKUP($A539, '2015 data'!B:G, 4, FALSE))</f>
        <v/>
      </c>
      <c r="D539" s="42" t="str">
        <f>IF('2015 Consolidated'!$A539="", "", VLOOKUP('2015 Consolidated'!$A539, '2015 data'!B:G, 5, FALSE))</f>
        <v/>
      </c>
      <c r="E539" s="43" t="str">
        <f>IF($A539="", "", VLOOKUP($A539, '2015 data'!B:G, 6, FALSE))</f>
        <v/>
      </c>
      <c r="F539" s="43" t="str">
        <f>IF($A539="", "", IFERROR(VLOOKUP($A539, '2015 data'!C:G, 5, FALSE), 0))</f>
        <v/>
      </c>
      <c r="G539" s="44" t="str">
        <f>IFERROR(VLOOKUP($A539, '2015 data'!C:G, 4, FALSE), "")</f>
        <v/>
      </c>
      <c r="H539" s="43" t="str">
        <f t="shared" si="56"/>
        <v/>
      </c>
      <c r="I539" s="45" t="str">
        <f>IF($G539&lt;&gt;"","Received",IF($A539="","",Validation!$D$6-$D539))</f>
        <v/>
      </c>
      <c r="J539" s="49" t="str">
        <f t="shared" si="57"/>
        <v/>
      </c>
      <c r="K539" s="49" t="str">
        <f t="shared" si="58"/>
        <v/>
      </c>
      <c r="L539" s="49" t="str">
        <f t="shared" si="59"/>
        <v/>
      </c>
      <c r="M539" s="49" t="str">
        <f t="shared" si="60"/>
        <v/>
      </c>
      <c r="N539" s="49" t="str">
        <f t="shared" si="61"/>
        <v/>
      </c>
      <c r="O539" t="str">
        <f t="shared" si="62"/>
        <v/>
      </c>
    </row>
    <row r="540" spans="1:15" ht="14.4" thickTop="1" thickBot="1" x14ac:dyDescent="0.3">
      <c r="A540" s="41" t="str">
        <f>IF('2015 data'!$A540 = "Sales", '2015 data'!B540, "")</f>
        <v/>
      </c>
      <c r="B540" s="41" t="str">
        <f>IF($A540="", "", VLOOKUP($A540, '2015 data'!B:G, 3, FALSE))</f>
        <v/>
      </c>
      <c r="C540" s="41" t="str">
        <f>IF($A540="", "", VLOOKUP($A540, '2015 data'!B:G, 4, FALSE))</f>
        <v/>
      </c>
      <c r="D540" s="42" t="str">
        <f>IF('2015 Consolidated'!$A540="", "", VLOOKUP('2015 Consolidated'!$A540, '2015 data'!B:G, 5, FALSE))</f>
        <v/>
      </c>
      <c r="E540" s="43" t="str">
        <f>IF($A540="", "", VLOOKUP($A540, '2015 data'!B:G, 6, FALSE))</f>
        <v/>
      </c>
      <c r="F540" s="43" t="str">
        <f>IF($A540="", "", IFERROR(VLOOKUP($A540, '2015 data'!C:G, 5, FALSE), 0))</f>
        <v/>
      </c>
      <c r="G540" s="44" t="str">
        <f>IFERROR(VLOOKUP($A540, '2015 data'!C:G, 4, FALSE), "")</f>
        <v/>
      </c>
      <c r="H540" s="43" t="str">
        <f t="shared" si="56"/>
        <v/>
      </c>
      <c r="I540" s="45" t="str">
        <f>IF($G540&lt;&gt;"","Received",IF($A540="","",Validation!$D$6-$D540))</f>
        <v/>
      </c>
      <c r="J540" s="49" t="str">
        <f t="shared" si="57"/>
        <v/>
      </c>
      <c r="K540" s="49" t="str">
        <f t="shared" si="58"/>
        <v/>
      </c>
      <c r="L540" s="49" t="str">
        <f t="shared" si="59"/>
        <v/>
      </c>
      <c r="M540" s="49" t="str">
        <f t="shared" si="60"/>
        <v/>
      </c>
      <c r="N540" s="49" t="str">
        <f t="shared" si="61"/>
        <v/>
      </c>
      <c r="O540" t="str">
        <f t="shared" si="62"/>
        <v/>
      </c>
    </row>
    <row r="541" spans="1:15" ht="14.4" thickTop="1" thickBot="1" x14ac:dyDescent="0.3">
      <c r="A541" s="41" t="str">
        <f>IF('2015 data'!$A541 = "Sales", '2015 data'!B541, "")</f>
        <v/>
      </c>
      <c r="B541" s="41" t="str">
        <f>IF($A541="", "", VLOOKUP($A541, '2015 data'!B:G, 3, FALSE))</f>
        <v/>
      </c>
      <c r="C541" s="41" t="str">
        <f>IF($A541="", "", VLOOKUP($A541, '2015 data'!B:G, 4, FALSE))</f>
        <v/>
      </c>
      <c r="D541" s="42" t="str">
        <f>IF('2015 Consolidated'!$A541="", "", VLOOKUP('2015 Consolidated'!$A541, '2015 data'!B:G, 5, FALSE))</f>
        <v/>
      </c>
      <c r="E541" s="43" t="str">
        <f>IF($A541="", "", VLOOKUP($A541, '2015 data'!B:G, 6, FALSE))</f>
        <v/>
      </c>
      <c r="F541" s="43" t="str">
        <f>IF($A541="", "", IFERROR(VLOOKUP($A541, '2015 data'!C:G, 5, FALSE), 0))</f>
        <v/>
      </c>
      <c r="G541" s="44" t="str">
        <f>IFERROR(VLOOKUP($A541, '2015 data'!C:G, 4, FALSE), "")</f>
        <v/>
      </c>
      <c r="H541" s="43" t="str">
        <f t="shared" si="56"/>
        <v/>
      </c>
      <c r="I541" s="45" t="str">
        <f>IF($G541&lt;&gt;"","Received",IF($A541="","",Validation!$D$6-$D541))</f>
        <v/>
      </c>
      <c r="J541" s="49" t="str">
        <f t="shared" si="57"/>
        <v/>
      </c>
      <c r="K541" s="49" t="str">
        <f t="shared" si="58"/>
        <v/>
      </c>
      <c r="L541" s="49" t="str">
        <f t="shared" si="59"/>
        <v/>
      </c>
      <c r="M541" s="49" t="str">
        <f t="shared" si="60"/>
        <v/>
      </c>
      <c r="N541" s="49" t="str">
        <f t="shared" si="61"/>
        <v/>
      </c>
      <c r="O541" t="str">
        <f t="shared" si="62"/>
        <v/>
      </c>
    </row>
    <row r="542" spans="1:15" ht="14.4" thickTop="1" thickBot="1" x14ac:dyDescent="0.3">
      <c r="A542" s="41" t="str">
        <f>IF('2015 data'!$A542 = "Sales", '2015 data'!B542, "")</f>
        <v/>
      </c>
      <c r="B542" s="41" t="str">
        <f>IF($A542="", "", VLOOKUP($A542, '2015 data'!B:G, 3, FALSE))</f>
        <v/>
      </c>
      <c r="C542" s="41" t="str">
        <f>IF($A542="", "", VLOOKUP($A542, '2015 data'!B:G, 4, FALSE))</f>
        <v/>
      </c>
      <c r="D542" s="42" t="str">
        <f>IF('2015 Consolidated'!$A542="", "", VLOOKUP('2015 Consolidated'!$A542, '2015 data'!B:G, 5, FALSE))</f>
        <v/>
      </c>
      <c r="E542" s="43" t="str">
        <f>IF($A542="", "", VLOOKUP($A542, '2015 data'!B:G, 6, FALSE))</f>
        <v/>
      </c>
      <c r="F542" s="43" t="str">
        <f>IF($A542="", "", IFERROR(VLOOKUP($A542, '2015 data'!C:G, 5, FALSE), 0))</f>
        <v/>
      </c>
      <c r="G542" s="44" t="str">
        <f>IFERROR(VLOOKUP($A542, '2015 data'!C:G, 4, FALSE), "")</f>
        <v/>
      </c>
      <c r="H542" s="43" t="str">
        <f t="shared" si="56"/>
        <v/>
      </c>
      <c r="I542" s="45" t="str">
        <f>IF($G542&lt;&gt;"","Received",IF($A542="","",Validation!$D$6-$D542))</f>
        <v/>
      </c>
      <c r="J542" s="49" t="str">
        <f t="shared" si="57"/>
        <v/>
      </c>
      <c r="K542" s="49" t="str">
        <f t="shared" si="58"/>
        <v/>
      </c>
      <c r="L542" s="49" t="str">
        <f t="shared" si="59"/>
        <v/>
      </c>
      <c r="M542" s="49" t="str">
        <f t="shared" si="60"/>
        <v/>
      </c>
      <c r="N542" s="49" t="str">
        <f t="shared" si="61"/>
        <v/>
      </c>
      <c r="O542" t="str">
        <f t="shared" si="62"/>
        <v/>
      </c>
    </row>
    <row r="543" spans="1:15" ht="14.4" thickTop="1" thickBot="1" x14ac:dyDescent="0.3">
      <c r="A543" s="41" t="str">
        <f>IF('2015 data'!$A543 = "Sales", '2015 data'!B543, "")</f>
        <v/>
      </c>
      <c r="B543" s="41" t="str">
        <f>IF($A543="", "", VLOOKUP($A543, '2015 data'!B:G, 3, FALSE))</f>
        <v/>
      </c>
      <c r="C543" s="41" t="str">
        <f>IF($A543="", "", VLOOKUP($A543, '2015 data'!B:G, 4, FALSE))</f>
        <v/>
      </c>
      <c r="D543" s="42" t="str">
        <f>IF('2015 Consolidated'!$A543="", "", VLOOKUP('2015 Consolidated'!$A543, '2015 data'!B:G, 5, FALSE))</f>
        <v/>
      </c>
      <c r="E543" s="43" t="str">
        <f>IF($A543="", "", VLOOKUP($A543, '2015 data'!B:G, 6, FALSE))</f>
        <v/>
      </c>
      <c r="F543" s="43" t="str">
        <f>IF($A543="", "", IFERROR(VLOOKUP($A543, '2015 data'!C:G, 5, FALSE), 0))</f>
        <v/>
      </c>
      <c r="G543" s="44" t="str">
        <f>IFERROR(VLOOKUP($A543, '2015 data'!C:G, 4, FALSE), "")</f>
        <v/>
      </c>
      <c r="H543" s="43" t="str">
        <f t="shared" si="56"/>
        <v/>
      </c>
      <c r="I543" s="45" t="str">
        <f>IF($G543&lt;&gt;"","Received",IF($A543="","",Validation!$D$6-$D543))</f>
        <v/>
      </c>
      <c r="J543" s="49" t="str">
        <f t="shared" si="57"/>
        <v/>
      </c>
      <c r="K543" s="49" t="str">
        <f t="shared" si="58"/>
        <v/>
      </c>
      <c r="L543" s="49" t="str">
        <f t="shared" si="59"/>
        <v/>
      </c>
      <c r="M543" s="49" t="str">
        <f t="shared" si="60"/>
        <v/>
      </c>
      <c r="N543" s="49" t="str">
        <f t="shared" si="61"/>
        <v/>
      </c>
      <c r="O543" t="str">
        <f t="shared" si="62"/>
        <v/>
      </c>
    </row>
    <row r="544" spans="1:15" ht="14.4" thickTop="1" thickBot="1" x14ac:dyDescent="0.3">
      <c r="A544" s="41" t="str">
        <f>IF('2015 data'!$A544 = "Sales", '2015 data'!B544, "")</f>
        <v/>
      </c>
      <c r="B544" s="41" t="str">
        <f>IF($A544="", "", VLOOKUP($A544, '2015 data'!B:G, 3, FALSE))</f>
        <v/>
      </c>
      <c r="C544" s="41" t="str">
        <f>IF($A544="", "", VLOOKUP($A544, '2015 data'!B:G, 4, FALSE))</f>
        <v/>
      </c>
      <c r="D544" s="42" t="str">
        <f>IF('2015 Consolidated'!$A544="", "", VLOOKUP('2015 Consolidated'!$A544, '2015 data'!B:G, 5, FALSE))</f>
        <v/>
      </c>
      <c r="E544" s="43" t="str">
        <f>IF($A544="", "", VLOOKUP($A544, '2015 data'!B:G, 6, FALSE))</f>
        <v/>
      </c>
      <c r="F544" s="43" t="str">
        <f>IF($A544="", "", IFERROR(VLOOKUP($A544, '2015 data'!C:G, 5, FALSE), 0))</f>
        <v/>
      </c>
      <c r="G544" s="44" t="str">
        <f>IFERROR(VLOOKUP($A544, '2015 data'!C:G, 4, FALSE), "")</f>
        <v/>
      </c>
      <c r="H544" s="43" t="str">
        <f t="shared" si="56"/>
        <v/>
      </c>
      <c r="I544" s="45" t="str">
        <f>IF($G544&lt;&gt;"","Received",IF($A544="","",Validation!$D$6-$D544))</f>
        <v/>
      </c>
      <c r="J544" s="49" t="str">
        <f t="shared" si="57"/>
        <v/>
      </c>
      <c r="K544" s="49" t="str">
        <f t="shared" si="58"/>
        <v/>
      </c>
      <c r="L544" s="49" t="str">
        <f t="shared" si="59"/>
        <v/>
      </c>
      <c r="M544" s="49" t="str">
        <f t="shared" si="60"/>
        <v/>
      </c>
      <c r="N544" s="49" t="str">
        <f t="shared" si="61"/>
        <v/>
      </c>
      <c r="O544" t="str">
        <f t="shared" si="62"/>
        <v/>
      </c>
    </row>
    <row r="545" spans="1:15" ht="14.4" thickTop="1" thickBot="1" x14ac:dyDescent="0.3">
      <c r="A545" s="41" t="str">
        <f>IF('2015 data'!$A545 = "Sales", '2015 data'!B545, "")</f>
        <v/>
      </c>
      <c r="B545" s="41" t="str">
        <f>IF($A545="", "", VLOOKUP($A545, '2015 data'!B:G, 3, FALSE))</f>
        <v/>
      </c>
      <c r="C545" s="41" t="str">
        <f>IF($A545="", "", VLOOKUP($A545, '2015 data'!B:G, 4, FALSE))</f>
        <v/>
      </c>
      <c r="D545" s="42" t="str">
        <f>IF('2015 Consolidated'!$A545="", "", VLOOKUP('2015 Consolidated'!$A545, '2015 data'!B:G, 5, FALSE))</f>
        <v/>
      </c>
      <c r="E545" s="43" t="str">
        <f>IF($A545="", "", VLOOKUP($A545, '2015 data'!B:G, 6, FALSE))</f>
        <v/>
      </c>
      <c r="F545" s="43" t="str">
        <f>IF($A545="", "", IFERROR(VLOOKUP($A545, '2015 data'!C:G, 5, FALSE), 0))</f>
        <v/>
      </c>
      <c r="G545" s="44" t="str">
        <f>IFERROR(VLOOKUP($A545, '2015 data'!C:G, 4, FALSE), "")</f>
        <v/>
      </c>
      <c r="H545" s="43" t="str">
        <f t="shared" si="56"/>
        <v/>
      </c>
      <c r="I545" s="45" t="str">
        <f>IF($G545&lt;&gt;"","Received",IF($A545="","",Validation!$D$6-$D545))</f>
        <v/>
      </c>
      <c r="J545" s="49" t="str">
        <f t="shared" si="57"/>
        <v/>
      </c>
      <c r="K545" s="49" t="str">
        <f t="shared" si="58"/>
        <v/>
      </c>
      <c r="L545" s="49" t="str">
        <f t="shared" si="59"/>
        <v/>
      </c>
      <c r="M545" s="49" t="str">
        <f t="shared" si="60"/>
        <v/>
      </c>
      <c r="N545" s="49" t="str">
        <f t="shared" si="61"/>
        <v/>
      </c>
      <c r="O545" t="str">
        <f t="shared" si="62"/>
        <v/>
      </c>
    </row>
    <row r="546" spans="1:15" ht="14.4" thickTop="1" thickBot="1" x14ac:dyDescent="0.3">
      <c r="A546" s="41" t="str">
        <f>IF('2015 data'!$A546 = "Sales", '2015 data'!B546, "")</f>
        <v/>
      </c>
      <c r="B546" s="41" t="str">
        <f>IF($A546="", "", VLOOKUP($A546, '2015 data'!B:G, 3, FALSE))</f>
        <v/>
      </c>
      <c r="C546" s="41" t="str">
        <f>IF($A546="", "", VLOOKUP($A546, '2015 data'!B:G, 4, FALSE))</f>
        <v/>
      </c>
      <c r="D546" s="42" t="str">
        <f>IF('2015 Consolidated'!$A546="", "", VLOOKUP('2015 Consolidated'!$A546, '2015 data'!B:G, 5, FALSE))</f>
        <v/>
      </c>
      <c r="E546" s="43" t="str">
        <f>IF($A546="", "", VLOOKUP($A546, '2015 data'!B:G, 6, FALSE))</f>
        <v/>
      </c>
      <c r="F546" s="43" t="str">
        <f>IF($A546="", "", IFERROR(VLOOKUP($A546, '2015 data'!C:G, 5, FALSE), 0))</f>
        <v/>
      </c>
      <c r="G546" s="44" t="str">
        <f>IFERROR(VLOOKUP($A546, '2015 data'!C:G, 4, FALSE), "")</f>
        <v/>
      </c>
      <c r="H546" s="43" t="str">
        <f t="shared" si="56"/>
        <v/>
      </c>
      <c r="I546" s="45" t="str">
        <f>IF($G546&lt;&gt;"","Received",IF($A546="","",Validation!$D$6-$D546))</f>
        <v/>
      </c>
      <c r="J546" s="49" t="str">
        <f t="shared" si="57"/>
        <v/>
      </c>
      <c r="K546" s="49" t="str">
        <f t="shared" si="58"/>
        <v/>
      </c>
      <c r="L546" s="49" t="str">
        <f t="shared" si="59"/>
        <v/>
      </c>
      <c r="M546" s="49" t="str">
        <f t="shared" si="60"/>
        <v/>
      </c>
      <c r="N546" s="49" t="str">
        <f t="shared" si="61"/>
        <v/>
      </c>
      <c r="O546" t="str">
        <f t="shared" si="62"/>
        <v/>
      </c>
    </row>
    <row r="547" spans="1:15" ht="14.4" thickTop="1" thickBot="1" x14ac:dyDescent="0.3">
      <c r="A547" s="41" t="str">
        <f>IF('2015 data'!$A547 = "Sales", '2015 data'!B547, "")</f>
        <v/>
      </c>
      <c r="B547" s="41" t="str">
        <f>IF($A547="", "", VLOOKUP($A547, '2015 data'!B:G, 3, FALSE))</f>
        <v/>
      </c>
      <c r="C547" s="41" t="str">
        <f>IF($A547="", "", VLOOKUP($A547, '2015 data'!B:G, 4, FALSE))</f>
        <v/>
      </c>
      <c r="D547" s="42" t="str">
        <f>IF('2015 Consolidated'!$A547="", "", VLOOKUP('2015 Consolidated'!$A547, '2015 data'!B:G, 5, FALSE))</f>
        <v/>
      </c>
      <c r="E547" s="43" t="str">
        <f>IF($A547="", "", VLOOKUP($A547, '2015 data'!B:G, 6, FALSE))</f>
        <v/>
      </c>
      <c r="F547" s="43" t="str">
        <f>IF($A547="", "", IFERROR(VLOOKUP($A547, '2015 data'!C:G, 5, FALSE), 0))</f>
        <v/>
      </c>
      <c r="G547" s="44" t="str">
        <f>IFERROR(VLOOKUP($A547, '2015 data'!C:G, 4, FALSE), "")</f>
        <v/>
      </c>
      <c r="H547" s="43" t="str">
        <f t="shared" si="56"/>
        <v/>
      </c>
      <c r="I547" s="45" t="str">
        <f>IF($G547&lt;&gt;"","Received",IF($A547="","",Validation!$D$6-$D547))</f>
        <v/>
      </c>
      <c r="J547" s="49" t="str">
        <f t="shared" si="57"/>
        <v/>
      </c>
      <c r="K547" s="49" t="str">
        <f t="shared" si="58"/>
        <v/>
      </c>
      <c r="L547" s="49" t="str">
        <f t="shared" si="59"/>
        <v/>
      </c>
      <c r="M547" s="49" t="str">
        <f t="shared" si="60"/>
        <v/>
      </c>
      <c r="N547" s="49" t="str">
        <f t="shared" si="61"/>
        <v/>
      </c>
      <c r="O547" t="str">
        <f t="shared" si="62"/>
        <v/>
      </c>
    </row>
    <row r="548" spans="1:15" ht="14.4" thickTop="1" thickBot="1" x14ac:dyDescent="0.3">
      <c r="A548" s="41" t="str">
        <f>IF('2015 data'!$A548 = "Sales", '2015 data'!B548, "")</f>
        <v/>
      </c>
      <c r="B548" s="41" t="str">
        <f>IF($A548="", "", VLOOKUP($A548, '2015 data'!B:G, 3, FALSE))</f>
        <v/>
      </c>
      <c r="C548" s="41" t="str">
        <f>IF($A548="", "", VLOOKUP($A548, '2015 data'!B:G, 4, FALSE))</f>
        <v/>
      </c>
      <c r="D548" s="42" t="str">
        <f>IF('2015 Consolidated'!$A548="", "", VLOOKUP('2015 Consolidated'!$A548, '2015 data'!B:G, 5, FALSE))</f>
        <v/>
      </c>
      <c r="E548" s="43" t="str">
        <f>IF($A548="", "", VLOOKUP($A548, '2015 data'!B:G, 6, FALSE))</f>
        <v/>
      </c>
      <c r="F548" s="43" t="str">
        <f>IF($A548="", "", IFERROR(VLOOKUP($A548, '2015 data'!C:G, 5, FALSE), 0))</f>
        <v/>
      </c>
      <c r="G548" s="44" t="str">
        <f>IFERROR(VLOOKUP($A548, '2015 data'!C:G, 4, FALSE), "")</f>
        <v/>
      </c>
      <c r="H548" s="43" t="str">
        <f t="shared" si="56"/>
        <v/>
      </c>
      <c r="I548" s="45" t="str">
        <f>IF($G548&lt;&gt;"","Received",IF($A548="","",Validation!$D$6-$D548))</f>
        <v/>
      </c>
      <c r="J548" s="49" t="str">
        <f t="shared" si="57"/>
        <v/>
      </c>
      <c r="K548" s="49" t="str">
        <f t="shared" si="58"/>
        <v/>
      </c>
      <c r="L548" s="49" t="str">
        <f t="shared" si="59"/>
        <v/>
      </c>
      <c r="M548" s="49" t="str">
        <f t="shared" si="60"/>
        <v/>
      </c>
      <c r="N548" s="49" t="str">
        <f t="shared" si="61"/>
        <v/>
      </c>
      <c r="O548" t="str">
        <f t="shared" si="62"/>
        <v/>
      </c>
    </row>
    <row r="549" spans="1:15" ht="14.4" thickTop="1" thickBot="1" x14ac:dyDescent="0.3">
      <c r="A549" s="41" t="str">
        <f>IF('2015 data'!$A549 = "Sales", '2015 data'!B549, "")</f>
        <v/>
      </c>
      <c r="B549" s="41" t="str">
        <f>IF($A549="", "", VLOOKUP($A549, '2015 data'!B:G, 3, FALSE))</f>
        <v/>
      </c>
      <c r="C549" s="41" t="str">
        <f>IF($A549="", "", VLOOKUP($A549, '2015 data'!B:G, 4, FALSE))</f>
        <v/>
      </c>
      <c r="D549" s="42" t="str">
        <f>IF('2015 Consolidated'!$A549="", "", VLOOKUP('2015 Consolidated'!$A549, '2015 data'!B:G, 5, FALSE))</f>
        <v/>
      </c>
      <c r="E549" s="43" t="str">
        <f>IF($A549="", "", VLOOKUP($A549, '2015 data'!B:G, 6, FALSE))</f>
        <v/>
      </c>
      <c r="F549" s="43" t="str">
        <f>IF($A549="", "", IFERROR(VLOOKUP($A549, '2015 data'!C:G, 5, FALSE), 0))</f>
        <v/>
      </c>
      <c r="G549" s="44" t="str">
        <f>IFERROR(VLOOKUP($A549, '2015 data'!C:G, 4, FALSE), "")</f>
        <v/>
      </c>
      <c r="H549" s="43" t="str">
        <f t="shared" si="56"/>
        <v/>
      </c>
      <c r="I549" s="45" t="str">
        <f>IF($G549&lt;&gt;"","Received",IF($A549="","",Validation!$D$6-$D549))</f>
        <v/>
      </c>
      <c r="J549" s="49" t="str">
        <f t="shared" si="57"/>
        <v/>
      </c>
      <c r="K549" s="49" t="str">
        <f t="shared" si="58"/>
        <v/>
      </c>
      <c r="L549" s="49" t="str">
        <f t="shared" si="59"/>
        <v/>
      </c>
      <c r="M549" s="49" t="str">
        <f t="shared" si="60"/>
        <v/>
      </c>
      <c r="N549" s="49" t="str">
        <f t="shared" si="61"/>
        <v/>
      </c>
      <c r="O549" t="str">
        <f t="shared" si="62"/>
        <v/>
      </c>
    </row>
    <row r="550" spans="1:15" ht="14.4" thickTop="1" thickBot="1" x14ac:dyDescent="0.3">
      <c r="A550" s="41" t="str">
        <f>IF('2015 data'!$A550 = "Sales", '2015 data'!B550, "")</f>
        <v/>
      </c>
      <c r="B550" s="41" t="str">
        <f>IF($A550="", "", VLOOKUP($A550, '2015 data'!B:G, 3, FALSE))</f>
        <v/>
      </c>
      <c r="C550" s="41" t="str">
        <f>IF($A550="", "", VLOOKUP($A550, '2015 data'!B:G, 4, FALSE))</f>
        <v/>
      </c>
      <c r="D550" s="42" t="str">
        <f>IF('2015 Consolidated'!$A550="", "", VLOOKUP('2015 Consolidated'!$A550, '2015 data'!B:G, 5, FALSE))</f>
        <v/>
      </c>
      <c r="E550" s="43" t="str">
        <f>IF($A550="", "", VLOOKUP($A550, '2015 data'!B:G, 6, FALSE))</f>
        <v/>
      </c>
      <c r="F550" s="43" t="str">
        <f>IF($A550="", "", IFERROR(VLOOKUP($A550, '2015 data'!C:G, 5, FALSE), 0))</f>
        <v/>
      </c>
      <c r="G550" s="44" t="str">
        <f>IFERROR(VLOOKUP($A550, '2015 data'!C:G, 4, FALSE), "")</f>
        <v/>
      </c>
      <c r="H550" s="43" t="str">
        <f t="shared" si="56"/>
        <v/>
      </c>
      <c r="I550" s="45" t="str">
        <f>IF($G550&lt;&gt;"","Received",IF($A550="","",Validation!$D$6-$D550))</f>
        <v/>
      </c>
      <c r="J550" s="49" t="str">
        <f t="shared" si="57"/>
        <v/>
      </c>
      <c r="K550" s="49" t="str">
        <f t="shared" si="58"/>
        <v/>
      </c>
      <c r="L550" s="49" t="str">
        <f t="shared" si="59"/>
        <v/>
      </c>
      <c r="M550" s="49" t="str">
        <f t="shared" si="60"/>
        <v/>
      </c>
      <c r="N550" s="49" t="str">
        <f t="shared" si="61"/>
        <v/>
      </c>
      <c r="O550" t="str">
        <f t="shared" si="62"/>
        <v/>
      </c>
    </row>
    <row r="551" spans="1:15" ht="14.4" thickTop="1" thickBot="1" x14ac:dyDescent="0.3">
      <c r="A551" s="41" t="str">
        <f>IF('2015 data'!$A551 = "Sales", '2015 data'!B551, "")</f>
        <v/>
      </c>
      <c r="B551" s="41" t="str">
        <f>IF($A551="", "", VLOOKUP($A551, '2015 data'!B:G, 3, FALSE))</f>
        <v/>
      </c>
      <c r="C551" s="41" t="str">
        <f>IF($A551="", "", VLOOKUP($A551, '2015 data'!B:G, 4, FALSE))</f>
        <v/>
      </c>
      <c r="D551" s="42" t="str">
        <f>IF('2015 Consolidated'!$A551="", "", VLOOKUP('2015 Consolidated'!$A551, '2015 data'!B:G, 5, FALSE))</f>
        <v/>
      </c>
      <c r="E551" s="43" t="str">
        <f>IF($A551="", "", VLOOKUP($A551, '2015 data'!B:G, 6, FALSE))</f>
        <v/>
      </c>
      <c r="F551" s="43" t="str">
        <f>IF($A551="", "", IFERROR(VLOOKUP($A551, '2015 data'!C:G, 5, FALSE), 0))</f>
        <v/>
      </c>
      <c r="G551" s="44" t="str">
        <f>IFERROR(VLOOKUP($A551, '2015 data'!C:G, 4, FALSE), "")</f>
        <v/>
      </c>
      <c r="H551" s="43" t="str">
        <f t="shared" si="56"/>
        <v/>
      </c>
      <c r="I551" s="45" t="str">
        <f>IF($G551&lt;&gt;"","Received",IF($A551="","",Validation!$D$6-$D551))</f>
        <v/>
      </c>
      <c r="J551" s="49" t="str">
        <f t="shared" si="57"/>
        <v/>
      </c>
      <c r="K551" s="49" t="str">
        <f t="shared" si="58"/>
        <v/>
      </c>
      <c r="L551" s="49" t="str">
        <f t="shared" si="59"/>
        <v/>
      </c>
      <c r="M551" s="49" t="str">
        <f t="shared" si="60"/>
        <v/>
      </c>
      <c r="N551" s="49" t="str">
        <f t="shared" si="61"/>
        <v/>
      </c>
      <c r="O551" t="str">
        <f t="shared" si="62"/>
        <v/>
      </c>
    </row>
    <row r="552" spans="1:15" ht="14.4" thickTop="1" thickBot="1" x14ac:dyDescent="0.3">
      <c r="A552" s="41" t="str">
        <f>IF('2015 data'!$A552 = "Sales", '2015 data'!B552, "")</f>
        <v/>
      </c>
      <c r="B552" s="41" t="str">
        <f>IF($A552="", "", VLOOKUP($A552, '2015 data'!B:G, 3, FALSE))</f>
        <v/>
      </c>
      <c r="C552" s="41" t="str">
        <f>IF($A552="", "", VLOOKUP($A552, '2015 data'!B:G, 4, FALSE))</f>
        <v/>
      </c>
      <c r="D552" s="42" t="str">
        <f>IF('2015 Consolidated'!$A552="", "", VLOOKUP('2015 Consolidated'!$A552, '2015 data'!B:G, 5, FALSE))</f>
        <v/>
      </c>
      <c r="E552" s="43" t="str">
        <f>IF($A552="", "", VLOOKUP($A552, '2015 data'!B:G, 6, FALSE))</f>
        <v/>
      </c>
      <c r="F552" s="43" t="str">
        <f>IF($A552="", "", IFERROR(VLOOKUP($A552, '2015 data'!C:G, 5, FALSE), 0))</f>
        <v/>
      </c>
      <c r="G552" s="44" t="str">
        <f>IFERROR(VLOOKUP($A552, '2015 data'!C:G, 4, FALSE), "")</f>
        <v/>
      </c>
      <c r="H552" s="43" t="str">
        <f t="shared" si="56"/>
        <v/>
      </c>
      <c r="I552" s="45" t="str">
        <f>IF($G552&lt;&gt;"","Received",IF($A552="","",Validation!$D$6-$D552))</f>
        <v/>
      </c>
      <c r="J552" s="49" t="str">
        <f t="shared" si="57"/>
        <v/>
      </c>
      <c r="K552" s="49" t="str">
        <f t="shared" si="58"/>
        <v/>
      </c>
      <c r="L552" s="49" t="str">
        <f t="shared" si="59"/>
        <v/>
      </c>
      <c r="M552" s="49" t="str">
        <f t="shared" si="60"/>
        <v/>
      </c>
      <c r="N552" s="49" t="str">
        <f t="shared" si="61"/>
        <v/>
      </c>
      <c r="O552" t="str">
        <f t="shared" si="62"/>
        <v/>
      </c>
    </row>
    <row r="553" spans="1:15" ht="14.4" thickTop="1" thickBot="1" x14ac:dyDescent="0.3">
      <c r="A553" s="41" t="str">
        <f>IF('2015 data'!$A553 = "Sales", '2015 data'!B553, "")</f>
        <v/>
      </c>
      <c r="B553" s="41" t="str">
        <f>IF($A553="", "", VLOOKUP($A553, '2015 data'!B:G, 3, FALSE))</f>
        <v/>
      </c>
      <c r="C553" s="41" t="str">
        <f>IF($A553="", "", VLOOKUP($A553, '2015 data'!B:G, 4, FALSE))</f>
        <v/>
      </c>
      <c r="D553" s="42" t="str">
        <f>IF('2015 Consolidated'!$A553="", "", VLOOKUP('2015 Consolidated'!$A553, '2015 data'!B:G, 5, FALSE))</f>
        <v/>
      </c>
      <c r="E553" s="43" t="str">
        <f>IF($A553="", "", VLOOKUP($A553, '2015 data'!B:G, 6, FALSE))</f>
        <v/>
      </c>
      <c r="F553" s="43" t="str">
        <f>IF($A553="", "", IFERROR(VLOOKUP($A553, '2015 data'!C:G, 5, FALSE), 0))</f>
        <v/>
      </c>
      <c r="G553" s="44" t="str">
        <f>IFERROR(VLOOKUP($A553, '2015 data'!C:G, 4, FALSE), "")</f>
        <v/>
      </c>
      <c r="H553" s="43" t="str">
        <f t="shared" si="56"/>
        <v/>
      </c>
      <c r="I553" s="45" t="str">
        <f>IF($G553&lt;&gt;"","Received",IF($A553="","",Validation!$D$6-$D553))</f>
        <v/>
      </c>
      <c r="J553" s="49" t="str">
        <f t="shared" si="57"/>
        <v/>
      </c>
      <c r="K553" s="49" t="str">
        <f t="shared" si="58"/>
        <v/>
      </c>
      <c r="L553" s="49" t="str">
        <f t="shared" si="59"/>
        <v/>
      </c>
      <c r="M553" s="49" t="str">
        <f t="shared" si="60"/>
        <v/>
      </c>
      <c r="N553" s="49" t="str">
        <f t="shared" si="61"/>
        <v/>
      </c>
      <c r="O553" t="str">
        <f t="shared" si="62"/>
        <v/>
      </c>
    </row>
    <row r="554" spans="1:15" ht="14.4" thickTop="1" thickBot="1" x14ac:dyDescent="0.3">
      <c r="A554" s="41" t="str">
        <f>IF('2015 data'!$A554 = "Sales", '2015 data'!B554, "")</f>
        <v/>
      </c>
      <c r="B554" s="41" t="str">
        <f>IF($A554="", "", VLOOKUP($A554, '2015 data'!B:G, 3, FALSE))</f>
        <v/>
      </c>
      <c r="C554" s="41" t="str">
        <f>IF($A554="", "", VLOOKUP($A554, '2015 data'!B:G, 4, FALSE))</f>
        <v/>
      </c>
      <c r="D554" s="42" t="str">
        <f>IF('2015 Consolidated'!$A554="", "", VLOOKUP('2015 Consolidated'!$A554, '2015 data'!B:G, 5, FALSE))</f>
        <v/>
      </c>
      <c r="E554" s="43" t="str">
        <f>IF($A554="", "", VLOOKUP($A554, '2015 data'!B:G, 6, FALSE))</f>
        <v/>
      </c>
      <c r="F554" s="43" t="str">
        <f>IF($A554="", "", IFERROR(VLOOKUP($A554, '2015 data'!C:G, 5, FALSE), 0))</f>
        <v/>
      </c>
      <c r="G554" s="44" t="str">
        <f>IFERROR(VLOOKUP($A554, '2015 data'!C:G, 4, FALSE), "")</f>
        <v/>
      </c>
      <c r="H554" s="43" t="str">
        <f t="shared" si="56"/>
        <v/>
      </c>
      <c r="I554" s="45" t="str">
        <f>IF($G554&lt;&gt;"","Received",IF($A554="","",Validation!$D$6-$D554))</f>
        <v/>
      </c>
      <c r="J554" s="49" t="str">
        <f t="shared" si="57"/>
        <v/>
      </c>
      <c r="K554" s="49" t="str">
        <f t="shared" si="58"/>
        <v/>
      </c>
      <c r="L554" s="49" t="str">
        <f t="shared" si="59"/>
        <v/>
      </c>
      <c r="M554" s="49" t="str">
        <f t="shared" si="60"/>
        <v/>
      </c>
      <c r="N554" s="49" t="str">
        <f t="shared" si="61"/>
        <v/>
      </c>
      <c r="O554" t="str">
        <f t="shared" si="62"/>
        <v/>
      </c>
    </row>
    <row r="555" spans="1:15" ht="14.4" thickTop="1" thickBot="1" x14ac:dyDescent="0.3">
      <c r="A555" s="41" t="str">
        <f>IF('2015 data'!$A555 = "Sales", '2015 data'!B555, "")</f>
        <v/>
      </c>
      <c r="B555" s="41" t="str">
        <f>IF($A555="", "", VLOOKUP($A555, '2015 data'!B:G, 3, FALSE))</f>
        <v/>
      </c>
      <c r="C555" s="41" t="str">
        <f>IF($A555="", "", VLOOKUP($A555, '2015 data'!B:G, 4, FALSE))</f>
        <v/>
      </c>
      <c r="D555" s="42" t="str">
        <f>IF('2015 Consolidated'!$A555="", "", VLOOKUP('2015 Consolidated'!$A555, '2015 data'!B:G, 5, FALSE))</f>
        <v/>
      </c>
      <c r="E555" s="43" t="str">
        <f>IF($A555="", "", VLOOKUP($A555, '2015 data'!B:G, 6, FALSE))</f>
        <v/>
      </c>
      <c r="F555" s="43" t="str">
        <f>IF($A555="", "", IFERROR(VLOOKUP($A555, '2015 data'!C:G, 5, FALSE), 0))</f>
        <v/>
      </c>
      <c r="G555" s="44" t="str">
        <f>IFERROR(VLOOKUP($A555, '2015 data'!C:G, 4, FALSE), "")</f>
        <v/>
      </c>
      <c r="H555" s="43" t="str">
        <f t="shared" si="56"/>
        <v/>
      </c>
      <c r="I555" s="45" t="str">
        <f>IF($G555&lt;&gt;"","Received",IF($A555="","",Validation!$D$6-$D555))</f>
        <v/>
      </c>
      <c r="J555" s="49" t="str">
        <f t="shared" si="57"/>
        <v/>
      </c>
      <c r="K555" s="49" t="str">
        <f t="shared" si="58"/>
        <v/>
      </c>
      <c r="L555" s="49" t="str">
        <f t="shared" si="59"/>
        <v/>
      </c>
      <c r="M555" s="49" t="str">
        <f t="shared" si="60"/>
        <v/>
      </c>
      <c r="N555" s="49" t="str">
        <f t="shared" si="61"/>
        <v/>
      </c>
      <c r="O555" t="str">
        <f t="shared" si="62"/>
        <v/>
      </c>
    </row>
    <row r="556" spans="1:15" ht="14.4" thickTop="1" thickBot="1" x14ac:dyDescent="0.3">
      <c r="A556" s="41" t="str">
        <f>IF('2015 data'!$A556 = "Sales", '2015 data'!B556, "")</f>
        <v/>
      </c>
      <c r="B556" s="41" t="str">
        <f>IF($A556="", "", VLOOKUP($A556, '2015 data'!B:G, 3, FALSE))</f>
        <v/>
      </c>
      <c r="C556" s="41" t="str">
        <f>IF($A556="", "", VLOOKUP($A556, '2015 data'!B:G, 4, FALSE))</f>
        <v/>
      </c>
      <c r="D556" s="42" t="str">
        <f>IF('2015 Consolidated'!$A556="", "", VLOOKUP('2015 Consolidated'!$A556, '2015 data'!B:G, 5, FALSE))</f>
        <v/>
      </c>
      <c r="E556" s="43" t="str">
        <f>IF($A556="", "", VLOOKUP($A556, '2015 data'!B:G, 6, FALSE))</f>
        <v/>
      </c>
      <c r="F556" s="43" t="str">
        <f>IF($A556="", "", IFERROR(VLOOKUP($A556, '2015 data'!C:G, 5, FALSE), 0))</f>
        <v/>
      </c>
      <c r="G556" s="44" t="str">
        <f>IFERROR(VLOOKUP($A556, '2015 data'!C:G, 4, FALSE), "")</f>
        <v/>
      </c>
      <c r="H556" s="43" t="str">
        <f t="shared" si="56"/>
        <v/>
      </c>
      <c r="I556" s="45" t="str">
        <f>IF($G556&lt;&gt;"","Received",IF($A556="","",Validation!$D$6-$D556))</f>
        <v/>
      </c>
      <c r="J556" s="49" t="str">
        <f t="shared" si="57"/>
        <v/>
      </c>
      <c r="K556" s="49" t="str">
        <f t="shared" si="58"/>
        <v/>
      </c>
      <c r="L556" s="49" t="str">
        <f t="shared" si="59"/>
        <v/>
      </c>
      <c r="M556" s="49" t="str">
        <f t="shared" si="60"/>
        <v/>
      </c>
      <c r="N556" s="49" t="str">
        <f t="shared" si="61"/>
        <v/>
      </c>
      <c r="O556" t="str">
        <f t="shared" si="62"/>
        <v/>
      </c>
    </row>
    <row r="557" spans="1:15" ht="14.4" thickTop="1" thickBot="1" x14ac:dyDescent="0.3">
      <c r="A557" s="41" t="str">
        <f>IF('2015 data'!$A557 = "Sales", '2015 data'!B557, "")</f>
        <v/>
      </c>
      <c r="B557" s="41" t="str">
        <f>IF($A557="", "", VLOOKUP($A557, '2015 data'!B:G, 3, FALSE))</f>
        <v/>
      </c>
      <c r="C557" s="41" t="str">
        <f>IF($A557="", "", VLOOKUP($A557, '2015 data'!B:G, 4, FALSE))</f>
        <v/>
      </c>
      <c r="D557" s="42" t="str">
        <f>IF('2015 Consolidated'!$A557="", "", VLOOKUP('2015 Consolidated'!$A557, '2015 data'!B:G, 5, FALSE))</f>
        <v/>
      </c>
      <c r="E557" s="43" t="str">
        <f>IF($A557="", "", VLOOKUP($A557, '2015 data'!B:G, 6, FALSE))</f>
        <v/>
      </c>
      <c r="F557" s="43" t="str">
        <f>IF($A557="", "", IFERROR(VLOOKUP($A557, '2015 data'!C:G, 5, FALSE), 0))</f>
        <v/>
      </c>
      <c r="G557" s="44" t="str">
        <f>IFERROR(VLOOKUP($A557, '2015 data'!C:G, 4, FALSE), "")</f>
        <v/>
      </c>
      <c r="H557" s="43" t="str">
        <f t="shared" si="56"/>
        <v/>
      </c>
      <c r="I557" s="45" t="str">
        <f>IF($G557&lt;&gt;"","Received",IF($A557="","",Validation!$D$6-$D557))</f>
        <v/>
      </c>
      <c r="J557" s="49" t="str">
        <f t="shared" si="57"/>
        <v/>
      </c>
      <c r="K557" s="49" t="str">
        <f t="shared" si="58"/>
        <v/>
      </c>
      <c r="L557" s="49" t="str">
        <f t="shared" si="59"/>
        <v/>
      </c>
      <c r="M557" s="49" t="str">
        <f t="shared" si="60"/>
        <v/>
      </c>
      <c r="N557" s="49" t="str">
        <f t="shared" si="61"/>
        <v/>
      </c>
      <c r="O557" t="str">
        <f t="shared" si="62"/>
        <v/>
      </c>
    </row>
    <row r="558" spans="1:15" ht="14.4" thickTop="1" thickBot="1" x14ac:dyDescent="0.3">
      <c r="A558" s="41" t="str">
        <f>IF('2015 data'!$A558 = "Sales", '2015 data'!B558, "")</f>
        <v/>
      </c>
      <c r="B558" s="41" t="str">
        <f>IF($A558="", "", VLOOKUP($A558, '2015 data'!B:G, 3, FALSE))</f>
        <v/>
      </c>
      <c r="C558" s="41" t="str">
        <f>IF($A558="", "", VLOOKUP($A558, '2015 data'!B:G, 4, FALSE))</f>
        <v/>
      </c>
      <c r="D558" s="42" t="str">
        <f>IF('2015 Consolidated'!$A558="", "", VLOOKUP('2015 Consolidated'!$A558, '2015 data'!B:G, 5, FALSE))</f>
        <v/>
      </c>
      <c r="E558" s="43" t="str">
        <f>IF($A558="", "", VLOOKUP($A558, '2015 data'!B:G, 6, FALSE))</f>
        <v/>
      </c>
      <c r="F558" s="43" t="str">
        <f>IF($A558="", "", IFERROR(VLOOKUP($A558, '2015 data'!C:G, 5, FALSE), 0))</f>
        <v/>
      </c>
      <c r="G558" s="44" t="str">
        <f>IFERROR(VLOOKUP($A558, '2015 data'!C:G, 4, FALSE), "")</f>
        <v/>
      </c>
      <c r="H558" s="43" t="str">
        <f t="shared" si="56"/>
        <v/>
      </c>
      <c r="I558" s="45" t="str">
        <f>IF($G558&lt;&gt;"","Received",IF($A558="","",Validation!$D$6-$D558))</f>
        <v/>
      </c>
      <c r="J558" s="49" t="str">
        <f t="shared" si="57"/>
        <v/>
      </c>
      <c r="K558" s="49" t="str">
        <f t="shared" si="58"/>
        <v/>
      </c>
      <c r="L558" s="49" t="str">
        <f t="shared" si="59"/>
        <v/>
      </c>
      <c r="M558" s="49" t="str">
        <f t="shared" si="60"/>
        <v/>
      </c>
      <c r="N558" s="49" t="str">
        <f t="shared" si="61"/>
        <v/>
      </c>
      <c r="O558" t="str">
        <f t="shared" si="62"/>
        <v/>
      </c>
    </row>
    <row r="559" spans="1:15" ht="14.4" thickTop="1" thickBot="1" x14ac:dyDescent="0.3">
      <c r="A559" s="41" t="str">
        <f>IF('2015 data'!$A559 = "Sales", '2015 data'!B559, "")</f>
        <v/>
      </c>
      <c r="B559" s="41" t="str">
        <f>IF($A559="", "", VLOOKUP($A559, '2015 data'!B:G, 3, FALSE))</f>
        <v/>
      </c>
      <c r="C559" s="41" t="str">
        <f>IF($A559="", "", VLOOKUP($A559, '2015 data'!B:G, 4, FALSE))</f>
        <v/>
      </c>
      <c r="D559" s="42" t="str">
        <f>IF('2015 Consolidated'!$A559="", "", VLOOKUP('2015 Consolidated'!$A559, '2015 data'!B:G, 5, FALSE))</f>
        <v/>
      </c>
      <c r="E559" s="43" t="str">
        <f>IF($A559="", "", VLOOKUP($A559, '2015 data'!B:G, 6, FALSE))</f>
        <v/>
      </c>
      <c r="F559" s="43" t="str">
        <f>IF($A559="", "", IFERROR(VLOOKUP($A559, '2015 data'!C:G, 5, FALSE), 0))</f>
        <v/>
      </c>
      <c r="G559" s="44" t="str">
        <f>IFERROR(VLOOKUP($A559, '2015 data'!C:G, 4, FALSE), "")</f>
        <v/>
      </c>
      <c r="H559" s="43" t="str">
        <f t="shared" si="56"/>
        <v/>
      </c>
      <c r="I559" s="45" t="str">
        <f>IF($G559&lt;&gt;"","Received",IF($A559="","",Validation!$D$6-$D559))</f>
        <v/>
      </c>
      <c r="J559" s="49" t="str">
        <f t="shared" si="57"/>
        <v/>
      </c>
      <c r="K559" s="49" t="str">
        <f t="shared" si="58"/>
        <v/>
      </c>
      <c r="L559" s="49" t="str">
        <f t="shared" si="59"/>
        <v/>
      </c>
      <c r="M559" s="49" t="str">
        <f t="shared" si="60"/>
        <v/>
      </c>
      <c r="N559" s="49" t="str">
        <f t="shared" si="61"/>
        <v/>
      </c>
      <c r="O559" t="str">
        <f t="shared" si="62"/>
        <v/>
      </c>
    </row>
    <row r="560" spans="1:15" ht="14.4" thickTop="1" thickBot="1" x14ac:dyDescent="0.3">
      <c r="A560" s="41" t="str">
        <f>IF('2015 data'!$A560 = "Sales", '2015 data'!B560, "")</f>
        <v/>
      </c>
      <c r="B560" s="41" t="str">
        <f>IF($A560="", "", VLOOKUP($A560, '2015 data'!B:G, 3, FALSE))</f>
        <v/>
      </c>
      <c r="C560" s="41" t="str">
        <f>IF($A560="", "", VLOOKUP($A560, '2015 data'!B:G, 4, FALSE))</f>
        <v/>
      </c>
      <c r="D560" s="42" t="str">
        <f>IF('2015 Consolidated'!$A560="", "", VLOOKUP('2015 Consolidated'!$A560, '2015 data'!B:G, 5, FALSE))</f>
        <v/>
      </c>
      <c r="E560" s="43" t="str">
        <f>IF($A560="", "", VLOOKUP($A560, '2015 data'!B:G, 6, FALSE))</f>
        <v/>
      </c>
      <c r="F560" s="43" t="str">
        <f>IF($A560="", "", IFERROR(VLOOKUP($A560, '2015 data'!C:G, 5, FALSE), 0))</f>
        <v/>
      </c>
      <c r="G560" s="44" t="str">
        <f>IFERROR(VLOOKUP($A560, '2015 data'!C:G, 4, FALSE), "")</f>
        <v/>
      </c>
      <c r="H560" s="43" t="str">
        <f t="shared" si="56"/>
        <v/>
      </c>
      <c r="I560" s="45" t="str">
        <f>IF($G560&lt;&gt;"","Received",IF($A560="","",Validation!$D$6-$D560))</f>
        <v/>
      </c>
      <c r="J560" s="49" t="str">
        <f t="shared" si="57"/>
        <v/>
      </c>
      <c r="K560" s="49" t="str">
        <f t="shared" si="58"/>
        <v/>
      </c>
      <c r="L560" s="49" t="str">
        <f t="shared" si="59"/>
        <v/>
      </c>
      <c r="M560" s="49" t="str">
        <f t="shared" si="60"/>
        <v/>
      </c>
      <c r="N560" s="49" t="str">
        <f t="shared" si="61"/>
        <v/>
      </c>
      <c r="O560" t="str">
        <f t="shared" si="62"/>
        <v/>
      </c>
    </row>
    <row r="561" spans="1:15" ht="14.4" thickTop="1" thickBot="1" x14ac:dyDescent="0.3">
      <c r="A561" s="41" t="str">
        <f>IF('2015 data'!$A561 = "Sales", '2015 data'!B561, "")</f>
        <v/>
      </c>
      <c r="B561" s="41" t="str">
        <f>IF($A561="", "", VLOOKUP($A561, '2015 data'!B:G, 3, FALSE))</f>
        <v/>
      </c>
      <c r="C561" s="41" t="str">
        <f>IF($A561="", "", VLOOKUP($A561, '2015 data'!B:G, 4, FALSE))</f>
        <v/>
      </c>
      <c r="D561" s="42" t="str">
        <f>IF('2015 Consolidated'!$A561="", "", VLOOKUP('2015 Consolidated'!$A561, '2015 data'!B:G, 5, FALSE))</f>
        <v/>
      </c>
      <c r="E561" s="43" t="str">
        <f>IF($A561="", "", VLOOKUP($A561, '2015 data'!B:G, 6, FALSE))</f>
        <v/>
      </c>
      <c r="F561" s="43" t="str">
        <f>IF($A561="", "", IFERROR(VLOOKUP($A561, '2015 data'!C:G, 5, FALSE), 0))</f>
        <v/>
      </c>
      <c r="G561" s="44" t="str">
        <f>IFERROR(VLOOKUP($A561, '2015 data'!C:G, 4, FALSE), "")</f>
        <v/>
      </c>
      <c r="H561" s="43" t="str">
        <f t="shared" si="56"/>
        <v/>
      </c>
      <c r="I561" s="45" t="str">
        <f>IF($G561&lt;&gt;"","Received",IF($A561="","",Validation!$D$6-$D561))</f>
        <v/>
      </c>
      <c r="J561" s="49" t="str">
        <f t="shared" si="57"/>
        <v/>
      </c>
      <c r="K561" s="49" t="str">
        <f t="shared" si="58"/>
        <v/>
      </c>
      <c r="L561" s="49" t="str">
        <f t="shared" si="59"/>
        <v/>
      </c>
      <c r="M561" s="49" t="str">
        <f t="shared" si="60"/>
        <v/>
      </c>
      <c r="N561" s="49" t="str">
        <f t="shared" si="61"/>
        <v/>
      </c>
      <c r="O561" t="str">
        <f t="shared" si="62"/>
        <v/>
      </c>
    </row>
    <row r="562" spans="1:15" ht="14.4" thickTop="1" thickBot="1" x14ac:dyDescent="0.3">
      <c r="A562" s="41" t="str">
        <f>IF('2015 data'!$A562 = "Sales", '2015 data'!B562, "")</f>
        <v/>
      </c>
      <c r="B562" s="41" t="str">
        <f>IF($A562="", "", VLOOKUP($A562, '2015 data'!B:G, 3, FALSE))</f>
        <v/>
      </c>
      <c r="C562" s="41" t="str">
        <f>IF($A562="", "", VLOOKUP($A562, '2015 data'!B:G, 4, FALSE))</f>
        <v/>
      </c>
      <c r="D562" s="42" t="str">
        <f>IF('2015 Consolidated'!$A562="", "", VLOOKUP('2015 Consolidated'!$A562, '2015 data'!B:G, 5, FALSE))</f>
        <v/>
      </c>
      <c r="E562" s="43" t="str">
        <f>IF($A562="", "", VLOOKUP($A562, '2015 data'!B:G, 6, FALSE))</f>
        <v/>
      </c>
      <c r="F562" s="43" t="str">
        <f>IF($A562="", "", IFERROR(VLOOKUP($A562, '2015 data'!C:G, 5, FALSE), 0))</f>
        <v/>
      </c>
      <c r="G562" s="44" t="str">
        <f>IFERROR(VLOOKUP($A562, '2015 data'!C:G, 4, FALSE), "")</f>
        <v/>
      </c>
      <c r="H562" s="43" t="str">
        <f t="shared" si="56"/>
        <v/>
      </c>
      <c r="I562" s="45" t="str">
        <f>IF($G562&lt;&gt;"","Received",IF($A562="","",Validation!$D$6-$D562))</f>
        <v/>
      </c>
      <c r="J562" s="49" t="str">
        <f t="shared" si="57"/>
        <v/>
      </c>
      <c r="K562" s="49" t="str">
        <f t="shared" si="58"/>
        <v/>
      </c>
      <c r="L562" s="49" t="str">
        <f t="shared" si="59"/>
        <v/>
      </c>
      <c r="M562" s="49" t="str">
        <f t="shared" si="60"/>
        <v/>
      </c>
      <c r="N562" s="49" t="str">
        <f t="shared" si="61"/>
        <v/>
      </c>
      <c r="O562" t="str">
        <f t="shared" si="62"/>
        <v/>
      </c>
    </row>
    <row r="563" spans="1:15" ht="14.4" thickTop="1" thickBot="1" x14ac:dyDescent="0.3">
      <c r="A563" s="41" t="str">
        <f>IF('2015 data'!$A563 = "Sales", '2015 data'!B563, "")</f>
        <v/>
      </c>
      <c r="B563" s="41" t="str">
        <f>IF($A563="", "", VLOOKUP($A563, '2015 data'!B:G, 3, FALSE))</f>
        <v/>
      </c>
      <c r="C563" s="41" t="str">
        <f>IF($A563="", "", VLOOKUP($A563, '2015 data'!B:G, 4, FALSE))</f>
        <v/>
      </c>
      <c r="D563" s="42" t="str">
        <f>IF('2015 Consolidated'!$A563="", "", VLOOKUP('2015 Consolidated'!$A563, '2015 data'!B:G, 5, FALSE))</f>
        <v/>
      </c>
      <c r="E563" s="43" t="str">
        <f>IF($A563="", "", VLOOKUP($A563, '2015 data'!B:G, 6, FALSE))</f>
        <v/>
      </c>
      <c r="F563" s="43" t="str">
        <f>IF($A563="", "", IFERROR(VLOOKUP($A563, '2015 data'!C:G, 5, FALSE), 0))</f>
        <v/>
      </c>
      <c r="G563" s="44" t="str">
        <f>IFERROR(VLOOKUP($A563, '2015 data'!C:G, 4, FALSE), "")</f>
        <v/>
      </c>
      <c r="H563" s="43" t="str">
        <f t="shared" si="56"/>
        <v/>
      </c>
      <c r="I563" s="45" t="str">
        <f>IF($G563&lt;&gt;"","Received",IF($A563="","",Validation!$D$6-$D563))</f>
        <v/>
      </c>
      <c r="J563" s="49" t="str">
        <f t="shared" si="57"/>
        <v/>
      </c>
      <c r="K563" s="49" t="str">
        <f t="shared" si="58"/>
        <v/>
      </c>
      <c r="L563" s="49" t="str">
        <f t="shared" si="59"/>
        <v/>
      </c>
      <c r="M563" s="49" t="str">
        <f t="shared" si="60"/>
        <v/>
      </c>
      <c r="N563" s="49" t="str">
        <f t="shared" si="61"/>
        <v/>
      </c>
      <c r="O563" t="str">
        <f t="shared" si="62"/>
        <v/>
      </c>
    </row>
    <row r="564" spans="1:15" ht="14.4" thickTop="1" thickBot="1" x14ac:dyDescent="0.3">
      <c r="A564" s="41" t="str">
        <f>IF('2015 data'!$A564 = "Sales", '2015 data'!B564, "")</f>
        <v/>
      </c>
      <c r="B564" s="41" t="str">
        <f>IF($A564="", "", VLOOKUP($A564, '2015 data'!B:G, 3, FALSE))</f>
        <v/>
      </c>
      <c r="C564" s="41" t="str">
        <f>IF($A564="", "", VLOOKUP($A564, '2015 data'!B:G, 4, FALSE))</f>
        <v/>
      </c>
      <c r="D564" s="42" t="str">
        <f>IF('2015 Consolidated'!$A564="", "", VLOOKUP('2015 Consolidated'!$A564, '2015 data'!B:G, 5, FALSE))</f>
        <v/>
      </c>
      <c r="E564" s="43" t="str">
        <f>IF($A564="", "", VLOOKUP($A564, '2015 data'!B:G, 6, FALSE))</f>
        <v/>
      </c>
      <c r="F564" s="43" t="str">
        <f>IF($A564="", "", IFERROR(VLOOKUP($A564, '2015 data'!C:G, 5, FALSE), 0))</f>
        <v/>
      </c>
      <c r="G564" s="44" t="str">
        <f>IFERROR(VLOOKUP($A564, '2015 data'!C:G, 4, FALSE), "")</f>
        <v/>
      </c>
      <c r="H564" s="43" t="str">
        <f t="shared" si="56"/>
        <v/>
      </c>
      <c r="I564" s="45" t="str">
        <f>IF($G564&lt;&gt;"","Received",IF($A564="","",Validation!$D$6-$D564))</f>
        <v/>
      </c>
      <c r="J564" s="49" t="str">
        <f t="shared" si="57"/>
        <v/>
      </c>
      <c r="K564" s="49" t="str">
        <f t="shared" si="58"/>
        <v/>
      </c>
      <c r="L564" s="49" t="str">
        <f t="shared" si="59"/>
        <v/>
      </c>
      <c r="M564" s="49" t="str">
        <f t="shared" si="60"/>
        <v/>
      </c>
      <c r="N564" s="49" t="str">
        <f t="shared" si="61"/>
        <v/>
      </c>
      <c r="O564" t="str">
        <f t="shared" si="62"/>
        <v/>
      </c>
    </row>
    <row r="565" spans="1:15" ht="14.4" thickTop="1" thickBot="1" x14ac:dyDescent="0.3">
      <c r="A565" s="41" t="str">
        <f>IF('2015 data'!$A565 = "Sales", '2015 data'!B565, "")</f>
        <v/>
      </c>
      <c r="B565" s="41" t="str">
        <f>IF($A565="", "", VLOOKUP($A565, '2015 data'!B:G, 3, FALSE))</f>
        <v/>
      </c>
      <c r="C565" s="41" t="str">
        <f>IF($A565="", "", VLOOKUP($A565, '2015 data'!B:G, 4, FALSE))</f>
        <v/>
      </c>
      <c r="D565" s="42" t="str">
        <f>IF('2015 Consolidated'!$A565="", "", VLOOKUP('2015 Consolidated'!$A565, '2015 data'!B:G, 5, FALSE))</f>
        <v/>
      </c>
      <c r="E565" s="43" t="str">
        <f>IF($A565="", "", VLOOKUP($A565, '2015 data'!B:G, 6, FALSE))</f>
        <v/>
      </c>
      <c r="F565" s="43" t="str">
        <f>IF($A565="", "", IFERROR(VLOOKUP($A565, '2015 data'!C:G, 5, FALSE), 0))</f>
        <v/>
      </c>
      <c r="G565" s="44" t="str">
        <f>IFERROR(VLOOKUP($A565, '2015 data'!C:G, 4, FALSE), "")</f>
        <v/>
      </c>
      <c r="H565" s="43" t="str">
        <f t="shared" si="56"/>
        <v/>
      </c>
      <c r="I565" s="45" t="str">
        <f>IF($G565&lt;&gt;"","Received",IF($A565="","",Validation!$D$6-$D565))</f>
        <v/>
      </c>
      <c r="J565" s="49" t="str">
        <f t="shared" si="57"/>
        <v/>
      </c>
      <c r="K565" s="49" t="str">
        <f t="shared" si="58"/>
        <v/>
      </c>
      <c r="L565" s="49" t="str">
        <f t="shared" si="59"/>
        <v/>
      </c>
      <c r="M565" s="49" t="str">
        <f t="shared" si="60"/>
        <v/>
      </c>
      <c r="N565" s="49" t="str">
        <f t="shared" si="61"/>
        <v/>
      </c>
      <c r="O565" t="str">
        <f t="shared" si="62"/>
        <v/>
      </c>
    </row>
    <row r="566" spans="1:15" ht="14.4" thickTop="1" thickBot="1" x14ac:dyDescent="0.3">
      <c r="A566" s="41" t="str">
        <f>IF('2015 data'!$A566 = "Sales", '2015 data'!B566, "")</f>
        <v/>
      </c>
      <c r="B566" s="41" t="str">
        <f>IF($A566="", "", VLOOKUP($A566, '2015 data'!B:G, 3, FALSE))</f>
        <v/>
      </c>
      <c r="C566" s="41" t="str">
        <f>IF($A566="", "", VLOOKUP($A566, '2015 data'!B:G, 4, FALSE))</f>
        <v/>
      </c>
      <c r="D566" s="42" t="str">
        <f>IF('2015 Consolidated'!$A566="", "", VLOOKUP('2015 Consolidated'!$A566, '2015 data'!B:G, 5, FALSE))</f>
        <v/>
      </c>
      <c r="E566" s="43" t="str">
        <f>IF($A566="", "", VLOOKUP($A566, '2015 data'!B:G, 6, FALSE))</f>
        <v/>
      </c>
      <c r="F566" s="43" t="str">
        <f>IF($A566="", "", IFERROR(VLOOKUP($A566, '2015 data'!C:G, 5, FALSE), 0))</f>
        <v/>
      </c>
      <c r="G566" s="44" t="str">
        <f>IFERROR(VLOOKUP($A566, '2015 data'!C:G, 4, FALSE), "")</f>
        <v/>
      </c>
      <c r="H566" s="43" t="str">
        <f t="shared" si="56"/>
        <v/>
      </c>
      <c r="I566" s="45" t="str">
        <f>IF($G566&lt;&gt;"","Received",IF($A566="","",Validation!$D$6-$D566))</f>
        <v/>
      </c>
      <c r="J566" s="49" t="str">
        <f t="shared" si="57"/>
        <v/>
      </c>
      <c r="K566" s="49" t="str">
        <f t="shared" si="58"/>
        <v/>
      </c>
      <c r="L566" s="49" t="str">
        <f t="shared" si="59"/>
        <v/>
      </c>
      <c r="M566" s="49" t="str">
        <f t="shared" si="60"/>
        <v/>
      </c>
      <c r="N566" s="49" t="str">
        <f t="shared" si="61"/>
        <v/>
      </c>
      <c r="O566" t="str">
        <f t="shared" si="62"/>
        <v/>
      </c>
    </row>
    <row r="567" spans="1:15" ht="14.4" thickTop="1" thickBot="1" x14ac:dyDescent="0.3">
      <c r="A567" s="41" t="str">
        <f>IF('2015 data'!$A567 = "Sales", '2015 data'!B567, "")</f>
        <v/>
      </c>
      <c r="B567" s="41" t="str">
        <f>IF($A567="", "", VLOOKUP($A567, '2015 data'!B:G, 3, FALSE))</f>
        <v/>
      </c>
      <c r="C567" s="41" t="str">
        <f>IF($A567="", "", VLOOKUP($A567, '2015 data'!B:G, 4, FALSE))</f>
        <v/>
      </c>
      <c r="D567" s="42" t="str">
        <f>IF('2015 Consolidated'!$A567="", "", VLOOKUP('2015 Consolidated'!$A567, '2015 data'!B:G, 5, FALSE))</f>
        <v/>
      </c>
      <c r="E567" s="43" t="str">
        <f>IF($A567="", "", VLOOKUP($A567, '2015 data'!B:G, 6, FALSE))</f>
        <v/>
      </c>
      <c r="F567" s="43" t="str">
        <f>IF($A567="", "", IFERROR(VLOOKUP($A567, '2015 data'!C:G, 5, FALSE), 0))</f>
        <v/>
      </c>
      <c r="G567" s="44" t="str">
        <f>IFERROR(VLOOKUP($A567, '2015 data'!C:G, 4, FALSE), "")</f>
        <v/>
      </c>
      <c r="H567" s="43" t="str">
        <f t="shared" si="56"/>
        <v/>
      </c>
      <c r="I567" s="45" t="str">
        <f>IF($G567&lt;&gt;"","Received",IF($A567="","",Validation!$D$6-$D567))</f>
        <v/>
      </c>
      <c r="J567" s="49" t="str">
        <f t="shared" si="57"/>
        <v/>
      </c>
      <c r="K567" s="49" t="str">
        <f t="shared" si="58"/>
        <v/>
      </c>
      <c r="L567" s="49" t="str">
        <f t="shared" si="59"/>
        <v/>
      </c>
      <c r="M567" s="49" t="str">
        <f t="shared" si="60"/>
        <v/>
      </c>
      <c r="N567" s="49" t="str">
        <f t="shared" si="61"/>
        <v/>
      </c>
      <c r="O567" t="str">
        <f t="shared" si="62"/>
        <v/>
      </c>
    </row>
    <row r="568" spans="1:15" ht="14.4" thickTop="1" thickBot="1" x14ac:dyDescent="0.3">
      <c r="A568" s="41" t="str">
        <f>IF('2015 data'!$A568 = "Sales", '2015 data'!B568, "")</f>
        <v/>
      </c>
      <c r="B568" s="41" t="str">
        <f>IF($A568="", "", VLOOKUP($A568, '2015 data'!B:G, 3, FALSE))</f>
        <v/>
      </c>
      <c r="C568" s="41" t="str">
        <f>IF($A568="", "", VLOOKUP($A568, '2015 data'!B:G, 4, FALSE))</f>
        <v/>
      </c>
      <c r="D568" s="42" t="str">
        <f>IF('2015 Consolidated'!$A568="", "", VLOOKUP('2015 Consolidated'!$A568, '2015 data'!B:G, 5, FALSE))</f>
        <v/>
      </c>
      <c r="E568" s="43" t="str">
        <f>IF($A568="", "", VLOOKUP($A568, '2015 data'!B:G, 6, FALSE))</f>
        <v/>
      </c>
      <c r="F568" s="43" t="str">
        <f>IF($A568="", "", IFERROR(VLOOKUP($A568, '2015 data'!C:G, 5, FALSE), 0))</f>
        <v/>
      </c>
      <c r="G568" s="44" t="str">
        <f>IFERROR(VLOOKUP($A568, '2015 data'!C:G, 4, FALSE), "")</f>
        <v/>
      </c>
      <c r="H568" s="43" t="str">
        <f t="shared" si="56"/>
        <v/>
      </c>
      <c r="I568" s="45" t="str">
        <f>IF($G568&lt;&gt;"","Received",IF($A568="","",Validation!$D$6-$D568))</f>
        <v/>
      </c>
      <c r="J568" s="49" t="str">
        <f t="shared" si="57"/>
        <v/>
      </c>
      <c r="K568" s="49" t="str">
        <f t="shared" si="58"/>
        <v/>
      </c>
      <c r="L568" s="49" t="str">
        <f t="shared" si="59"/>
        <v/>
      </c>
      <c r="M568" s="49" t="str">
        <f t="shared" si="60"/>
        <v/>
      </c>
      <c r="N568" s="49" t="str">
        <f t="shared" si="61"/>
        <v/>
      </c>
      <c r="O568" t="str">
        <f t="shared" si="62"/>
        <v/>
      </c>
    </row>
    <row r="569" spans="1:15" ht="14.4" thickTop="1" thickBot="1" x14ac:dyDescent="0.3">
      <c r="A569" s="41" t="str">
        <f>IF('2015 data'!$A569 = "Sales", '2015 data'!B569, "")</f>
        <v/>
      </c>
      <c r="B569" s="41" t="str">
        <f>IF($A569="", "", VLOOKUP($A569, '2015 data'!B:G, 3, FALSE))</f>
        <v/>
      </c>
      <c r="C569" s="41" t="str">
        <f>IF($A569="", "", VLOOKUP($A569, '2015 data'!B:G, 4, FALSE))</f>
        <v/>
      </c>
      <c r="D569" s="42" t="str">
        <f>IF('2015 Consolidated'!$A569="", "", VLOOKUP('2015 Consolidated'!$A569, '2015 data'!B:G, 5, FALSE))</f>
        <v/>
      </c>
      <c r="E569" s="43" t="str">
        <f>IF($A569="", "", VLOOKUP($A569, '2015 data'!B:G, 6, FALSE))</f>
        <v/>
      </c>
      <c r="F569" s="43" t="str">
        <f>IF($A569="", "", IFERROR(VLOOKUP($A569, '2015 data'!C:G, 5, FALSE), 0))</f>
        <v/>
      </c>
      <c r="G569" s="44" t="str">
        <f>IFERROR(VLOOKUP($A569, '2015 data'!C:G, 4, FALSE), "")</f>
        <v/>
      </c>
      <c r="H569" s="43" t="str">
        <f t="shared" si="56"/>
        <v/>
      </c>
      <c r="I569" s="45" t="str">
        <f>IF($G569&lt;&gt;"","Received",IF($A569="","",Validation!$D$6-$D569))</f>
        <v/>
      </c>
      <c r="J569" s="49" t="str">
        <f t="shared" si="57"/>
        <v/>
      </c>
      <c r="K569" s="49" t="str">
        <f t="shared" si="58"/>
        <v/>
      </c>
      <c r="L569" s="49" t="str">
        <f t="shared" si="59"/>
        <v/>
      </c>
      <c r="M569" s="49" t="str">
        <f t="shared" si="60"/>
        <v/>
      </c>
      <c r="N569" s="49" t="str">
        <f t="shared" si="61"/>
        <v/>
      </c>
      <c r="O569" t="str">
        <f t="shared" si="62"/>
        <v/>
      </c>
    </row>
    <row r="570" spans="1:15" ht="14.4" thickTop="1" thickBot="1" x14ac:dyDescent="0.3">
      <c r="A570" s="41" t="str">
        <f>IF('2015 data'!$A570 = "Sales", '2015 data'!B570, "")</f>
        <v/>
      </c>
      <c r="B570" s="41" t="str">
        <f>IF($A570="", "", VLOOKUP($A570, '2015 data'!B:G, 3, FALSE))</f>
        <v/>
      </c>
      <c r="C570" s="41" t="str">
        <f>IF($A570="", "", VLOOKUP($A570, '2015 data'!B:G, 4, FALSE))</f>
        <v/>
      </c>
      <c r="D570" s="42" t="str">
        <f>IF('2015 Consolidated'!$A570="", "", VLOOKUP('2015 Consolidated'!$A570, '2015 data'!B:G, 5, FALSE))</f>
        <v/>
      </c>
      <c r="E570" s="43" t="str">
        <f>IF($A570="", "", VLOOKUP($A570, '2015 data'!B:G, 6, FALSE))</f>
        <v/>
      </c>
      <c r="F570" s="43" t="str">
        <f>IF($A570="", "", IFERROR(VLOOKUP($A570, '2015 data'!C:G, 5, FALSE), 0))</f>
        <v/>
      </c>
      <c r="G570" s="44" t="str">
        <f>IFERROR(VLOOKUP($A570, '2015 data'!C:G, 4, FALSE), "")</f>
        <v/>
      </c>
      <c r="H570" s="43" t="str">
        <f t="shared" si="56"/>
        <v/>
      </c>
      <c r="I570" s="45" t="str">
        <f>IF($G570&lt;&gt;"","Received",IF($A570="","",Validation!$D$6-$D570))</f>
        <v/>
      </c>
      <c r="J570" s="49" t="str">
        <f t="shared" si="57"/>
        <v/>
      </c>
      <c r="K570" s="49" t="str">
        <f t="shared" si="58"/>
        <v/>
      </c>
      <c r="L570" s="49" t="str">
        <f t="shared" si="59"/>
        <v/>
      </c>
      <c r="M570" s="49" t="str">
        <f t="shared" si="60"/>
        <v/>
      </c>
      <c r="N570" s="49" t="str">
        <f t="shared" si="61"/>
        <v/>
      </c>
      <c r="O570" t="str">
        <f t="shared" si="62"/>
        <v/>
      </c>
    </row>
    <row r="571" spans="1:15" ht="14.4" thickTop="1" thickBot="1" x14ac:dyDescent="0.3">
      <c r="A571" s="41" t="str">
        <f>IF('2015 data'!$A571 = "Sales", '2015 data'!B571, "")</f>
        <v/>
      </c>
      <c r="B571" s="41" t="str">
        <f>IF($A571="", "", VLOOKUP($A571, '2015 data'!B:G, 3, FALSE))</f>
        <v/>
      </c>
      <c r="C571" s="41" t="str">
        <f>IF($A571="", "", VLOOKUP($A571, '2015 data'!B:G, 4, FALSE))</f>
        <v/>
      </c>
      <c r="D571" s="42" t="str">
        <f>IF('2015 Consolidated'!$A571="", "", VLOOKUP('2015 Consolidated'!$A571, '2015 data'!B:G, 5, FALSE))</f>
        <v/>
      </c>
      <c r="E571" s="43" t="str">
        <f>IF($A571="", "", VLOOKUP($A571, '2015 data'!B:G, 6, FALSE))</f>
        <v/>
      </c>
      <c r="F571" s="43" t="str">
        <f>IF($A571="", "", IFERROR(VLOOKUP($A571, '2015 data'!C:G, 5, FALSE), 0))</f>
        <v/>
      </c>
      <c r="G571" s="44" t="str">
        <f>IFERROR(VLOOKUP($A571, '2015 data'!C:G, 4, FALSE), "")</f>
        <v/>
      </c>
      <c r="H571" s="43" t="str">
        <f t="shared" si="56"/>
        <v/>
      </c>
      <c r="I571" s="45" t="str">
        <f>IF($G571&lt;&gt;"","Received",IF($A571="","",Validation!$D$6-$D571))</f>
        <v/>
      </c>
      <c r="J571" s="49" t="str">
        <f t="shared" si="57"/>
        <v/>
      </c>
      <c r="K571" s="49" t="str">
        <f t="shared" si="58"/>
        <v/>
      </c>
      <c r="L571" s="49" t="str">
        <f t="shared" si="59"/>
        <v/>
      </c>
      <c r="M571" s="49" t="str">
        <f t="shared" si="60"/>
        <v/>
      </c>
      <c r="N571" s="49" t="str">
        <f t="shared" si="61"/>
        <v/>
      </c>
      <c r="O571" t="str">
        <f t="shared" si="62"/>
        <v/>
      </c>
    </row>
    <row r="572" spans="1:15" ht="14.4" thickTop="1" thickBot="1" x14ac:dyDescent="0.3">
      <c r="A572" s="41" t="str">
        <f>IF('2015 data'!$A572 = "Sales", '2015 data'!B572, "")</f>
        <v/>
      </c>
      <c r="B572" s="41" t="str">
        <f>IF($A572="", "", VLOOKUP($A572, '2015 data'!B:G, 3, FALSE))</f>
        <v/>
      </c>
      <c r="C572" s="41" t="str">
        <f>IF($A572="", "", VLOOKUP($A572, '2015 data'!B:G, 4, FALSE))</f>
        <v/>
      </c>
      <c r="D572" s="42" t="str">
        <f>IF('2015 Consolidated'!$A572="", "", VLOOKUP('2015 Consolidated'!$A572, '2015 data'!B:G, 5, FALSE))</f>
        <v/>
      </c>
      <c r="E572" s="43" t="str">
        <f>IF($A572="", "", VLOOKUP($A572, '2015 data'!B:G, 6, FALSE))</f>
        <v/>
      </c>
      <c r="F572" s="43" t="str">
        <f>IF($A572="", "", IFERROR(VLOOKUP($A572, '2015 data'!C:G, 5, FALSE), 0))</f>
        <v/>
      </c>
      <c r="G572" s="44" t="str">
        <f>IFERROR(VLOOKUP($A572, '2015 data'!C:G, 4, FALSE), "")</f>
        <v/>
      </c>
      <c r="H572" s="43" t="str">
        <f t="shared" si="56"/>
        <v/>
      </c>
      <c r="I572" s="45" t="str">
        <f>IF($G572&lt;&gt;"","Received",IF($A572="","",Validation!$D$6-$D572))</f>
        <v/>
      </c>
      <c r="J572" s="49" t="str">
        <f t="shared" si="57"/>
        <v/>
      </c>
      <c r="K572" s="49" t="str">
        <f t="shared" si="58"/>
        <v/>
      </c>
      <c r="L572" s="49" t="str">
        <f t="shared" si="59"/>
        <v/>
      </c>
      <c r="M572" s="49" t="str">
        <f t="shared" si="60"/>
        <v/>
      </c>
      <c r="N572" s="49" t="str">
        <f t="shared" si="61"/>
        <v/>
      </c>
      <c r="O572" t="str">
        <f t="shared" si="62"/>
        <v/>
      </c>
    </row>
    <row r="573" spans="1:15" ht="14.4" thickTop="1" thickBot="1" x14ac:dyDescent="0.3">
      <c r="A573" s="41" t="str">
        <f>IF('2015 data'!$A573 = "Sales", '2015 data'!B573, "")</f>
        <v/>
      </c>
      <c r="B573" s="41" t="str">
        <f>IF($A573="", "", VLOOKUP($A573, '2015 data'!B:G, 3, FALSE))</f>
        <v/>
      </c>
      <c r="C573" s="41" t="str">
        <f>IF($A573="", "", VLOOKUP($A573, '2015 data'!B:G, 4, FALSE))</f>
        <v/>
      </c>
      <c r="D573" s="42" t="str">
        <f>IF('2015 Consolidated'!$A573="", "", VLOOKUP('2015 Consolidated'!$A573, '2015 data'!B:G, 5, FALSE))</f>
        <v/>
      </c>
      <c r="E573" s="43" t="str">
        <f>IF($A573="", "", VLOOKUP($A573, '2015 data'!B:G, 6, FALSE))</f>
        <v/>
      </c>
      <c r="F573" s="43" t="str">
        <f>IF($A573="", "", IFERROR(VLOOKUP($A573, '2015 data'!C:G, 5, FALSE), 0))</f>
        <v/>
      </c>
      <c r="G573" s="44" t="str">
        <f>IFERROR(VLOOKUP($A573, '2015 data'!C:G, 4, FALSE), "")</f>
        <v/>
      </c>
      <c r="H573" s="43" t="str">
        <f t="shared" si="56"/>
        <v/>
      </c>
      <c r="I573" s="45" t="str">
        <f>IF($G573&lt;&gt;"","Received",IF($A573="","",Validation!$D$6-$D573))</f>
        <v/>
      </c>
      <c r="J573" s="49" t="str">
        <f t="shared" si="57"/>
        <v/>
      </c>
      <c r="K573" s="49" t="str">
        <f t="shared" si="58"/>
        <v/>
      </c>
      <c r="L573" s="49" t="str">
        <f t="shared" si="59"/>
        <v/>
      </c>
      <c r="M573" s="49" t="str">
        <f t="shared" si="60"/>
        <v/>
      </c>
      <c r="N573" s="49" t="str">
        <f t="shared" si="61"/>
        <v/>
      </c>
      <c r="O573" t="str">
        <f t="shared" si="62"/>
        <v/>
      </c>
    </row>
    <row r="574" spans="1:15" ht="14.4" thickTop="1" thickBot="1" x14ac:dyDescent="0.3">
      <c r="A574" s="41" t="str">
        <f>IF('2015 data'!$A574 = "Sales", '2015 data'!B574, "")</f>
        <v/>
      </c>
      <c r="B574" s="41" t="str">
        <f>IF($A574="", "", VLOOKUP($A574, '2015 data'!B:G, 3, FALSE))</f>
        <v/>
      </c>
      <c r="C574" s="41" t="str">
        <f>IF($A574="", "", VLOOKUP($A574, '2015 data'!B:G, 4, FALSE))</f>
        <v/>
      </c>
      <c r="D574" s="42" t="str">
        <f>IF('2015 Consolidated'!$A574="", "", VLOOKUP('2015 Consolidated'!$A574, '2015 data'!B:G, 5, FALSE))</f>
        <v/>
      </c>
      <c r="E574" s="43" t="str">
        <f>IF($A574="", "", VLOOKUP($A574, '2015 data'!B:G, 6, FALSE))</f>
        <v/>
      </c>
      <c r="F574" s="43" t="str">
        <f>IF($A574="", "", IFERROR(VLOOKUP($A574, '2015 data'!C:G, 5, FALSE), 0))</f>
        <v/>
      </c>
      <c r="G574" s="44" t="str">
        <f>IFERROR(VLOOKUP($A574, '2015 data'!C:G, 4, FALSE), "")</f>
        <v/>
      </c>
      <c r="H574" s="43" t="str">
        <f t="shared" si="56"/>
        <v/>
      </c>
      <c r="I574" s="45" t="str">
        <f>IF($G574&lt;&gt;"","Received",IF($A574="","",Validation!$D$6-$D574))</f>
        <v/>
      </c>
      <c r="J574" s="49" t="str">
        <f t="shared" si="57"/>
        <v/>
      </c>
      <c r="K574" s="49" t="str">
        <f t="shared" si="58"/>
        <v/>
      </c>
      <c r="L574" s="49" t="str">
        <f t="shared" si="59"/>
        <v/>
      </c>
      <c r="M574" s="49" t="str">
        <f t="shared" si="60"/>
        <v/>
      </c>
      <c r="N574" s="49" t="str">
        <f t="shared" si="61"/>
        <v/>
      </c>
      <c r="O574" t="str">
        <f t="shared" si="62"/>
        <v/>
      </c>
    </row>
    <row r="575" spans="1:15" ht="14.4" thickTop="1" thickBot="1" x14ac:dyDescent="0.3">
      <c r="A575" s="41" t="str">
        <f>IF('2015 data'!$A575 = "Sales", '2015 data'!B575, "")</f>
        <v/>
      </c>
      <c r="B575" s="41" t="str">
        <f>IF($A575="", "", VLOOKUP($A575, '2015 data'!B:G, 3, FALSE))</f>
        <v/>
      </c>
      <c r="C575" s="41" t="str">
        <f>IF($A575="", "", VLOOKUP($A575, '2015 data'!B:G, 4, FALSE))</f>
        <v/>
      </c>
      <c r="D575" s="42" t="str">
        <f>IF('2015 Consolidated'!$A575="", "", VLOOKUP('2015 Consolidated'!$A575, '2015 data'!B:G, 5, FALSE))</f>
        <v/>
      </c>
      <c r="E575" s="43" t="str">
        <f>IF($A575="", "", VLOOKUP($A575, '2015 data'!B:G, 6, FALSE))</f>
        <v/>
      </c>
      <c r="F575" s="43" t="str">
        <f>IF($A575="", "", IFERROR(VLOOKUP($A575, '2015 data'!C:G, 5, FALSE), 0))</f>
        <v/>
      </c>
      <c r="G575" s="44" t="str">
        <f>IFERROR(VLOOKUP($A575, '2015 data'!C:G, 4, FALSE), "")</f>
        <v/>
      </c>
      <c r="H575" s="43" t="str">
        <f t="shared" si="56"/>
        <v/>
      </c>
      <c r="I575" s="45" t="str">
        <f>IF($G575&lt;&gt;"","Received",IF($A575="","",Validation!$D$6-$D575))</f>
        <v/>
      </c>
      <c r="J575" s="49" t="str">
        <f t="shared" si="57"/>
        <v/>
      </c>
      <c r="K575" s="49" t="str">
        <f t="shared" si="58"/>
        <v/>
      </c>
      <c r="L575" s="49" t="str">
        <f t="shared" si="59"/>
        <v/>
      </c>
      <c r="M575" s="49" t="str">
        <f t="shared" si="60"/>
        <v/>
      </c>
      <c r="N575" s="49" t="str">
        <f t="shared" si="61"/>
        <v/>
      </c>
      <c r="O575" t="str">
        <f t="shared" si="62"/>
        <v/>
      </c>
    </row>
    <row r="576" spans="1:15" ht="14.4" thickTop="1" thickBot="1" x14ac:dyDescent="0.3">
      <c r="A576" s="41" t="str">
        <f>IF('2015 data'!$A576 = "Sales", '2015 data'!B576, "")</f>
        <v/>
      </c>
      <c r="B576" s="41" t="str">
        <f>IF($A576="", "", VLOOKUP($A576, '2015 data'!B:G, 3, FALSE))</f>
        <v/>
      </c>
      <c r="C576" s="41" t="str">
        <f>IF($A576="", "", VLOOKUP($A576, '2015 data'!B:G, 4, FALSE))</f>
        <v/>
      </c>
      <c r="D576" s="42" t="str">
        <f>IF('2015 Consolidated'!$A576="", "", VLOOKUP('2015 Consolidated'!$A576, '2015 data'!B:G, 5, FALSE))</f>
        <v/>
      </c>
      <c r="E576" s="43" t="str">
        <f>IF($A576="", "", VLOOKUP($A576, '2015 data'!B:G, 6, FALSE))</f>
        <v/>
      </c>
      <c r="F576" s="43" t="str">
        <f>IF($A576="", "", IFERROR(VLOOKUP($A576, '2015 data'!C:G, 5, FALSE), 0))</f>
        <v/>
      </c>
      <c r="G576" s="44" t="str">
        <f>IFERROR(VLOOKUP($A576, '2015 data'!C:G, 4, FALSE), "")</f>
        <v/>
      </c>
      <c r="H576" s="43" t="str">
        <f t="shared" si="56"/>
        <v/>
      </c>
      <c r="I576" s="45" t="str">
        <f>IF($G576&lt;&gt;"","Received",IF($A576="","",Validation!$D$6-$D576))</f>
        <v/>
      </c>
      <c r="J576" s="49" t="str">
        <f t="shared" si="57"/>
        <v/>
      </c>
      <c r="K576" s="49" t="str">
        <f t="shared" si="58"/>
        <v/>
      </c>
      <c r="L576" s="49" t="str">
        <f t="shared" si="59"/>
        <v/>
      </c>
      <c r="M576" s="49" t="str">
        <f t="shared" si="60"/>
        <v/>
      </c>
      <c r="N576" s="49" t="str">
        <f t="shared" si="61"/>
        <v/>
      </c>
      <c r="O576" t="str">
        <f t="shared" si="62"/>
        <v/>
      </c>
    </row>
    <row r="577" spans="1:15" ht="14.4" thickTop="1" thickBot="1" x14ac:dyDescent="0.3">
      <c r="A577" s="41" t="str">
        <f>IF('2015 data'!$A577 = "Sales", '2015 data'!B577, "")</f>
        <v/>
      </c>
      <c r="B577" s="41" t="str">
        <f>IF($A577="", "", VLOOKUP($A577, '2015 data'!B:G, 3, FALSE))</f>
        <v/>
      </c>
      <c r="C577" s="41" t="str">
        <f>IF($A577="", "", VLOOKUP($A577, '2015 data'!B:G, 4, FALSE))</f>
        <v/>
      </c>
      <c r="D577" s="42" t="str">
        <f>IF('2015 Consolidated'!$A577="", "", VLOOKUP('2015 Consolidated'!$A577, '2015 data'!B:G, 5, FALSE))</f>
        <v/>
      </c>
      <c r="E577" s="43" t="str">
        <f>IF($A577="", "", VLOOKUP($A577, '2015 data'!B:G, 6, FALSE))</f>
        <v/>
      </c>
      <c r="F577" s="43" t="str">
        <f>IF($A577="", "", IFERROR(VLOOKUP($A577, '2015 data'!C:G, 5, FALSE), 0))</f>
        <v/>
      </c>
      <c r="G577" s="44" t="str">
        <f>IFERROR(VLOOKUP($A577, '2015 data'!C:G, 4, FALSE), "")</f>
        <v/>
      </c>
      <c r="H577" s="43" t="str">
        <f t="shared" si="56"/>
        <v/>
      </c>
      <c r="I577" s="45" t="str">
        <f>IF($G577&lt;&gt;"","Received",IF($A577="","",Validation!$D$6-$D577))</f>
        <v/>
      </c>
      <c r="J577" s="49" t="str">
        <f t="shared" si="57"/>
        <v/>
      </c>
      <c r="K577" s="49" t="str">
        <f t="shared" si="58"/>
        <v/>
      </c>
      <c r="L577" s="49" t="str">
        <f t="shared" si="59"/>
        <v/>
      </c>
      <c r="M577" s="49" t="str">
        <f t="shared" si="60"/>
        <v/>
      </c>
      <c r="N577" s="49" t="str">
        <f t="shared" si="61"/>
        <v/>
      </c>
      <c r="O577" t="str">
        <f t="shared" si="62"/>
        <v/>
      </c>
    </row>
    <row r="578" spans="1:15" ht="14.4" thickTop="1" thickBot="1" x14ac:dyDescent="0.3">
      <c r="A578" s="41" t="str">
        <f>IF('2015 data'!$A578 = "Sales", '2015 data'!B578, "")</f>
        <v/>
      </c>
      <c r="B578" s="41" t="str">
        <f>IF($A578="", "", VLOOKUP($A578, '2015 data'!B:G, 3, FALSE))</f>
        <v/>
      </c>
      <c r="C578" s="41" t="str">
        <f>IF($A578="", "", VLOOKUP($A578, '2015 data'!B:G, 4, FALSE))</f>
        <v/>
      </c>
      <c r="D578" s="42" t="str">
        <f>IF('2015 Consolidated'!$A578="", "", VLOOKUP('2015 Consolidated'!$A578, '2015 data'!B:G, 5, FALSE))</f>
        <v/>
      </c>
      <c r="E578" s="43" t="str">
        <f>IF($A578="", "", VLOOKUP($A578, '2015 data'!B:G, 6, FALSE))</f>
        <v/>
      </c>
      <c r="F578" s="43" t="str">
        <f>IF($A578="", "", IFERROR(VLOOKUP($A578, '2015 data'!C:G, 5, FALSE), 0))</f>
        <v/>
      </c>
      <c r="G578" s="44" t="str">
        <f>IFERROR(VLOOKUP($A578, '2015 data'!C:G, 4, FALSE), "")</f>
        <v/>
      </c>
      <c r="H578" s="43" t="str">
        <f t="shared" si="56"/>
        <v/>
      </c>
      <c r="I578" s="45" t="str">
        <f>IF($G578&lt;&gt;"","Received",IF($A578="","",Validation!$D$6-$D578))</f>
        <v/>
      </c>
      <c r="J578" s="49" t="str">
        <f t="shared" si="57"/>
        <v/>
      </c>
      <c r="K578" s="49" t="str">
        <f t="shared" si="58"/>
        <v/>
      </c>
      <c r="L578" s="49" t="str">
        <f t="shared" si="59"/>
        <v/>
      </c>
      <c r="M578" s="49" t="str">
        <f t="shared" si="60"/>
        <v/>
      </c>
      <c r="N578" s="49" t="str">
        <f t="shared" si="61"/>
        <v/>
      </c>
      <c r="O578" t="str">
        <f t="shared" si="62"/>
        <v/>
      </c>
    </row>
    <row r="579" spans="1:15" ht="14.4" thickTop="1" thickBot="1" x14ac:dyDescent="0.3">
      <c r="A579" s="41" t="str">
        <f>IF('2015 data'!$A579 = "Sales", '2015 data'!B579, "")</f>
        <v/>
      </c>
      <c r="B579" s="41" t="str">
        <f>IF($A579="", "", VLOOKUP($A579, '2015 data'!B:G, 3, FALSE))</f>
        <v/>
      </c>
      <c r="C579" s="41" t="str">
        <f>IF($A579="", "", VLOOKUP($A579, '2015 data'!B:G, 4, FALSE))</f>
        <v/>
      </c>
      <c r="D579" s="42" t="str">
        <f>IF('2015 Consolidated'!$A579="", "", VLOOKUP('2015 Consolidated'!$A579, '2015 data'!B:G, 5, FALSE))</f>
        <v/>
      </c>
      <c r="E579" s="43" t="str">
        <f>IF($A579="", "", VLOOKUP($A579, '2015 data'!B:G, 6, FALSE))</f>
        <v/>
      </c>
      <c r="F579" s="43" t="str">
        <f>IF($A579="", "", IFERROR(VLOOKUP($A579, '2015 data'!C:G, 5, FALSE), 0))</f>
        <v/>
      </c>
      <c r="G579" s="44" t="str">
        <f>IFERROR(VLOOKUP($A579, '2015 data'!C:G, 4, FALSE), "")</f>
        <v/>
      </c>
      <c r="H579" s="43" t="str">
        <f t="shared" ref="H579:H642" si="63">IFERROR($E579+$F579, "")</f>
        <v/>
      </c>
      <c r="I579" s="45" t="str">
        <f>IF($G579&lt;&gt;"","Received",IF($A579="","",Validation!$D$6-$D579))</f>
        <v/>
      </c>
      <c r="J579" s="49" t="str">
        <f t="shared" ref="J579:J642" si="64">IF($I579="", "", IF($I579="Received", 0, 1))</f>
        <v/>
      </c>
      <c r="K579" s="49" t="str">
        <f t="shared" ref="K579:K642" si="65">IF($J579=1, IF(AND($I579&lt;=30, $I579&gt;=0), "0-30 days", IF(AND($I579&lt;=60, $I579&gt;=31), "31-60 days", IF(AND($I579&lt;=90, $I579&gt;=61), "61-90 days", IF($I579&gt;90, "&gt;90 days", "")))), "")</f>
        <v/>
      </c>
      <c r="L579" s="49" t="str">
        <f t="shared" ref="L579:L642" si="66">IFERROR(YEAR($D579), "")</f>
        <v/>
      </c>
      <c r="M579" s="49" t="str">
        <f t="shared" ref="M579:M642" si="67">IFERROR(YEAR($G579), "")</f>
        <v/>
      </c>
      <c r="N579" s="49" t="str">
        <f t="shared" ref="N579:N642" si="68">IFERROR(MONTH($G579), "")</f>
        <v/>
      </c>
      <c r="O579" t="str">
        <f t="shared" ref="O579:O642" si="69">IF($A579="","",COUNTIF($A:$A,$A579))</f>
        <v/>
      </c>
    </row>
    <row r="580" spans="1:15" ht="14.4" thickTop="1" thickBot="1" x14ac:dyDescent="0.3">
      <c r="A580" s="41" t="str">
        <f>IF('2015 data'!$A580 = "Sales", '2015 data'!B580, "")</f>
        <v/>
      </c>
      <c r="B580" s="41" t="str">
        <f>IF($A580="", "", VLOOKUP($A580, '2015 data'!B:G, 3, FALSE))</f>
        <v/>
      </c>
      <c r="C580" s="41" t="str">
        <f>IF($A580="", "", VLOOKUP($A580, '2015 data'!B:G, 4, FALSE))</f>
        <v/>
      </c>
      <c r="D580" s="42" t="str">
        <f>IF('2015 Consolidated'!$A580="", "", VLOOKUP('2015 Consolidated'!$A580, '2015 data'!B:G, 5, FALSE))</f>
        <v/>
      </c>
      <c r="E580" s="43" t="str">
        <f>IF($A580="", "", VLOOKUP($A580, '2015 data'!B:G, 6, FALSE))</f>
        <v/>
      </c>
      <c r="F580" s="43" t="str">
        <f>IF($A580="", "", IFERROR(VLOOKUP($A580, '2015 data'!C:G, 5, FALSE), 0))</f>
        <v/>
      </c>
      <c r="G580" s="44" t="str">
        <f>IFERROR(VLOOKUP($A580, '2015 data'!C:G, 4, FALSE), "")</f>
        <v/>
      </c>
      <c r="H580" s="43" t="str">
        <f t="shared" si="63"/>
        <v/>
      </c>
      <c r="I580" s="45" t="str">
        <f>IF($G580&lt;&gt;"","Received",IF($A580="","",Validation!$D$6-$D580))</f>
        <v/>
      </c>
      <c r="J580" s="49" t="str">
        <f t="shared" si="64"/>
        <v/>
      </c>
      <c r="K580" s="49" t="str">
        <f t="shared" si="65"/>
        <v/>
      </c>
      <c r="L580" s="49" t="str">
        <f t="shared" si="66"/>
        <v/>
      </c>
      <c r="M580" s="49" t="str">
        <f t="shared" si="67"/>
        <v/>
      </c>
      <c r="N580" s="49" t="str">
        <f t="shared" si="68"/>
        <v/>
      </c>
      <c r="O580" t="str">
        <f t="shared" si="69"/>
        <v/>
      </c>
    </row>
    <row r="581" spans="1:15" ht="14.4" thickTop="1" thickBot="1" x14ac:dyDescent="0.3">
      <c r="A581" s="41" t="str">
        <f>IF('2015 data'!$A581 = "Sales", '2015 data'!B581, "")</f>
        <v/>
      </c>
      <c r="B581" s="41" t="str">
        <f>IF($A581="", "", VLOOKUP($A581, '2015 data'!B:G, 3, FALSE))</f>
        <v/>
      </c>
      <c r="C581" s="41" t="str">
        <f>IF($A581="", "", VLOOKUP($A581, '2015 data'!B:G, 4, FALSE))</f>
        <v/>
      </c>
      <c r="D581" s="42" t="str">
        <f>IF('2015 Consolidated'!$A581="", "", VLOOKUP('2015 Consolidated'!$A581, '2015 data'!B:G, 5, FALSE))</f>
        <v/>
      </c>
      <c r="E581" s="43" t="str">
        <f>IF($A581="", "", VLOOKUP($A581, '2015 data'!B:G, 6, FALSE))</f>
        <v/>
      </c>
      <c r="F581" s="43" t="str">
        <f>IF($A581="", "", IFERROR(VLOOKUP($A581, '2015 data'!C:G, 5, FALSE), 0))</f>
        <v/>
      </c>
      <c r="G581" s="44" t="str">
        <f>IFERROR(VLOOKUP($A581, '2015 data'!C:G, 4, FALSE), "")</f>
        <v/>
      </c>
      <c r="H581" s="43" t="str">
        <f t="shared" si="63"/>
        <v/>
      </c>
      <c r="I581" s="45" t="str">
        <f>IF($G581&lt;&gt;"","Received",IF($A581="","",Validation!$D$6-$D581))</f>
        <v/>
      </c>
      <c r="J581" s="49" t="str">
        <f t="shared" si="64"/>
        <v/>
      </c>
      <c r="K581" s="49" t="str">
        <f t="shared" si="65"/>
        <v/>
      </c>
      <c r="L581" s="49" t="str">
        <f t="shared" si="66"/>
        <v/>
      </c>
      <c r="M581" s="49" t="str">
        <f t="shared" si="67"/>
        <v/>
      </c>
      <c r="N581" s="49" t="str">
        <f t="shared" si="68"/>
        <v/>
      </c>
      <c r="O581" t="str">
        <f t="shared" si="69"/>
        <v/>
      </c>
    </row>
    <row r="582" spans="1:15" ht="14.4" thickTop="1" thickBot="1" x14ac:dyDescent="0.3">
      <c r="A582" s="41" t="str">
        <f>IF('2015 data'!$A582 = "Sales", '2015 data'!B582, "")</f>
        <v/>
      </c>
      <c r="B582" s="41" t="str">
        <f>IF($A582="", "", VLOOKUP($A582, '2015 data'!B:G, 3, FALSE))</f>
        <v/>
      </c>
      <c r="C582" s="41" t="str">
        <f>IF($A582="", "", VLOOKUP($A582, '2015 data'!B:G, 4, FALSE))</f>
        <v/>
      </c>
      <c r="D582" s="42" t="str">
        <f>IF('2015 Consolidated'!$A582="", "", VLOOKUP('2015 Consolidated'!$A582, '2015 data'!B:G, 5, FALSE))</f>
        <v/>
      </c>
      <c r="E582" s="43" t="str">
        <f>IF($A582="", "", VLOOKUP($A582, '2015 data'!B:G, 6, FALSE))</f>
        <v/>
      </c>
      <c r="F582" s="43" t="str">
        <f>IF($A582="", "", IFERROR(VLOOKUP($A582, '2015 data'!C:G, 5, FALSE), 0))</f>
        <v/>
      </c>
      <c r="G582" s="44" t="str">
        <f>IFERROR(VLOOKUP($A582, '2015 data'!C:G, 4, FALSE), "")</f>
        <v/>
      </c>
      <c r="H582" s="43" t="str">
        <f t="shared" si="63"/>
        <v/>
      </c>
      <c r="I582" s="45" t="str">
        <f>IF($G582&lt;&gt;"","Received",IF($A582="","",Validation!$D$6-$D582))</f>
        <v/>
      </c>
      <c r="J582" s="49" t="str">
        <f t="shared" si="64"/>
        <v/>
      </c>
      <c r="K582" s="49" t="str">
        <f t="shared" si="65"/>
        <v/>
      </c>
      <c r="L582" s="49" t="str">
        <f t="shared" si="66"/>
        <v/>
      </c>
      <c r="M582" s="49" t="str">
        <f t="shared" si="67"/>
        <v/>
      </c>
      <c r="N582" s="49" t="str">
        <f t="shared" si="68"/>
        <v/>
      </c>
      <c r="O582" t="str">
        <f t="shared" si="69"/>
        <v/>
      </c>
    </row>
    <row r="583" spans="1:15" ht="14.4" thickTop="1" thickBot="1" x14ac:dyDescent="0.3">
      <c r="A583" s="41" t="str">
        <f>IF('2015 data'!$A583 = "Sales", '2015 data'!B583, "")</f>
        <v/>
      </c>
      <c r="B583" s="41" t="str">
        <f>IF($A583="", "", VLOOKUP($A583, '2015 data'!B:G, 3, FALSE))</f>
        <v/>
      </c>
      <c r="C583" s="41" t="str">
        <f>IF($A583="", "", VLOOKUP($A583, '2015 data'!B:G, 4, FALSE))</f>
        <v/>
      </c>
      <c r="D583" s="42" t="str">
        <f>IF('2015 Consolidated'!$A583="", "", VLOOKUP('2015 Consolidated'!$A583, '2015 data'!B:G, 5, FALSE))</f>
        <v/>
      </c>
      <c r="E583" s="43" t="str">
        <f>IF($A583="", "", VLOOKUP($A583, '2015 data'!B:G, 6, FALSE))</f>
        <v/>
      </c>
      <c r="F583" s="43" t="str">
        <f>IF($A583="", "", IFERROR(VLOOKUP($A583, '2015 data'!C:G, 5, FALSE), 0))</f>
        <v/>
      </c>
      <c r="G583" s="44" t="str">
        <f>IFERROR(VLOOKUP($A583, '2015 data'!C:G, 4, FALSE), "")</f>
        <v/>
      </c>
      <c r="H583" s="43" t="str">
        <f t="shared" si="63"/>
        <v/>
      </c>
      <c r="I583" s="45" t="str">
        <f>IF($G583&lt;&gt;"","Received",IF($A583="","",Validation!$D$6-$D583))</f>
        <v/>
      </c>
      <c r="J583" s="49" t="str">
        <f t="shared" si="64"/>
        <v/>
      </c>
      <c r="K583" s="49" t="str">
        <f t="shared" si="65"/>
        <v/>
      </c>
      <c r="L583" s="49" t="str">
        <f t="shared" si="66"/>
        <v/>
      </c>
      <c r="M583" s="49" t="str">
        <f t="shared" si="67"/>
        <v/>
      </c>
      <c r="N583" s="49" t="str">
        <f t="shared" si="68"/>
        <v/>
      </c>
      <c r="O583" t="str">
        <f t="shared" si="69"/>
        <v/>
      </c>
    </row>
    <row r="584" spans="1:15" ht="14.4" thickTop="1" thickBot="1" x14ac:dyDescent="0.3">
      <c r="A584" s="41" t="str">
        <f>IF('2015 data'!$A584 = "Sales", '2015 data'!B584, "")</f>
        <v/>
      </c>
      <c r="B584" s="41" t="str">
        <f>IF($A584="", "", VLOOKUP($A584, '2015 data'!B:G, 3, FALSE))</f>
        <v/>
      </c>
      <c r="C584" s="41" t="str">
        <f>IF($A584="", "", VLOOKUP($A584, '2015 data'!B:G, 4, FALSE))</f>
        <v/>
      </c>
      <c r="D584" s="42" t="str">
        <f>IF('2015 Consolidated'!$A584="", "", VLOOKUP('2015 Consolidated'!$A584, '2015 data'!B:G, 5, FALSE))</f>
        <v/>
      </c>
      <c r="E584" s="43" t="str">
        <f>IF($A584="", "", VLOOKUP($A584, '2015 data'!B:G, 6, FALSE))</f>
        <v/>
      </c>
      <c r="F584" s="43" t="str">
        <f>IF($A584="", "", IFERROR(VLOOKUP($A584, '2015 data'!C:G, 5, FALSE), 0))</f>
        <v/>
      </c>
      <c r="G584" s="44" t="str">
        <f>IFERROR(VLOOKUP($A584, '2015 data'!C:G, 4, FALSE), "")</f>
        <v/>
      </c>
      <c r="H584" s="43" t="str">
        <f t="shared" si="63"/>
        <v/>
      </c>
      <c r="I584" s="45" t="str">
        <f>IF($G584&lt;&gt;"","Received",IF($A584="","",Validation!$D$6-$D584))</f>
        <v/>
      </c>
      <c r="J584" s="49" t="str">
        <f t="shared" si="64"/>
        <v/>
      </c>
      <c r="K584" s="49" t="str">
        <f t="shared" si="65"/>
        <v/>
      </c>
      <c r="L584" s="49" t="str">
        <f t="shared" si="66"/>
        <v/>
      </c>
      <c r="M584" s="49" t="str">
        <f t="shared" si="67"/>
        <v/>
      </c>
      <c r="N584" s="49" t="str">
        <f t="shared" si="68"/>
        <v/>
      </c>
      <c r="O584" t="str">
        <f t="shared" si="69"/>
        <v/>
      </c>
    </row>
    <row r="585" spans="1:15" ht="14.4" thickTop="1" thickBot="1" x14ac:dyDescent="0.3">
      <c r="A585" s="41" t="str">
        <f>IF('2015 data'!$A585 = "Sales", '2015 data'!B585, "")</f>
        <v/>
      </c>
      <c r="B585" s="41" t="str">
        <f>IF($A585="", "", VLOOKUP($A585, '2015 data'!B:G, 3, FALSE))</f>
        <v/>
      </c>
      <c r="C585" s="41" t="str">
        <f>IF($A585="", "", VLOOKUP($A585, '2015 data'!B:G, 4, FALSE))</f>
        <v/>
      </c>
      <c r="D585" s="42" t="str">
        <f>IF('2015 Consolidated'!$A585="", "", VLOOKUP('2015 Consolidated'!$A585, '2015 data'!B:G, 5, FALSE))</f>
        <v/>
      </c>
      <c r="E585" s="43" t="str">
        <f>IF($A585="", "", VLOOKUP($A585, '2015 data'!B:G, 6, FALSE))</f>
        <v/>
      </c>
      <c r="F585" s="43" t="str">
        <f>IF($A585="", "", IFERROR(VLOOKUP($A585, '2015 data'!C:G, 5, FALSE), 0))</f>
        <v/>
      </c>
      <c r="G585" s="44" t="str">
        <f>IFERROR(VLOOKUP($A585, '2015 data'!C:G, 4, FALSE), "")</f>
        <v/>
      </c>
      <c r="H585" s="43" t="str">
        <f t="shared" si="63"/>
        <v/>
      </c>
      <c r="I585" s="45" t="str">
        <f>IF($G585&lt;&gt;"","Received",IF($A585="","",Validation!$D$6-$D585))</f>
        <v/>
      </c>
      <c r="J585" s="49" t="str">
        <f t="shared" si="64"/>
        <v/>
      </c>
      <c r="K585" s="49" t="str">
        <f t="shared" si="65"/>
        <v/>
      </c>
      <c r="L585" s="49" t="str">
        <f t="shared" si="66"/>
        <v/>
      </c>
      <c r="M585" s="49" t="str">
        <f t="shared" si="67"/>
        <v/>
      </c>
      <c r="N585" s="49" t="str">
        <f t="shared" si="68"/>
        <v/>
      </c>
      <c r="O585" t="str">
        <f t="shared" si="69"/>
        <v/>
      </c>
    </row>
    <row r="586" spans="1:15" ht="14.4" thickTop="1" thickBot="1" x14ac:dyDescent="0.3">
      <c r="A586" s="41" t="str">
        <f>IF('2015 data'!$A586 = "Sales", '2015 data'!B586, "")</f>
        <v/>
      </c>
      <c r="B586" s="41" t="str">
        <f>IF($A586="", "", VLOOKUP($A586, '2015 data'!B:G, 3, FALSE))</f>
        <v/>
      </c>
      <c r="C586" s="41" t="str">
        <f>IF($A586="", "", VLOOKUP($A586, '2015 data'!B:G, 4, FALSE))</f>
        <v/>
      </c>
      <c r="D586" s="42" t="str">
        <f>IF('2015 Consolidated'!$A586="", "", VLOOKUP('2015 Consolidated'!$A586, '2015 data'!B:G, 5, FALSE))</f>
        <v/>
      </c>
      <c r="E586" s="43" t="str">
        <f>IF($A586="", "", VLOOKUP($A586, '2015 data'!B:G, 6, FALSE))</f>
        <v/>
      </c>
      <c r="F586" s="43" t="str">
        <f>IF($A586="", "", IFERROR(VLOOKUP($A586, '2015 data'!C:G, 5, FALSE), 0))</f>
        <v/>
      </c>
      <c r="G586" s="44" t="str">
        <f>IFERROR(VLOOKUP($A586, '2015 data'!C:G, 4, FALSE), "")</f>
        <v/>
      </c>
      <c r="H586" s="43" t="str">
        <f t="shared" si="63"/>
        <v/>
      </c>
      <c r="I586" s="45" t="str">
        <f>IF($G586&lt;&gt;"","Received",IF($A586="","",Validation!$D$6-$D586))</f>
        <v/>
      </c>
      <c r="J586" s="49" t="str">
        <f t="shared" si="64"/>
        <v/>
      </c>
      <c r="K586" s="49" t="str">
        <f t="shared" si="65"/>
        <v/>
      </c>
      <c r="L586" s="49" t="str">
        <f t="shared" si="66"/>
        <v/>
      </c>
      <c r="M586" s="49" t="str">
        <f t="shared" si="67"/>
        <v/>
      </c>
      <c r="N586" s="49" t="str">
        <f t="shared" si="68"/>
        <v/>
      </c>
      <c r="O586" t="str">
        <f t="shared" si="69"/>
        <v/>
      </c>
    </row>
    <row r="587" spans="1:15" ht="14.4" thickTop="1" thickBot="1" x14ac:dyDescent="0.3">
      <c r="A587" s="41" t="str">
        <f>IF('2015 data'!$A587 = "Sales", '2015 data'!B587, "")</f>
        <v/>
      </c>
      <c r="B587" s="41" t="str">
        <f>IF($A587="", "", VLOOKUP($A587, '2015 data'!B:G, 3, FALSE))</f>
        <v/>
      </c>
      <c r="C587" s="41" t="str">
        <f>IF($A587="", "", VLOOKUP($A587, '2015 data'!B:G, 4, FALSE))</f>
        <v/>
      </c>
      <c r="D587" s="42" t="str">
        <f>IF('2015 Consolidated'!$A587="", "", VLOOKUP('2015 Consolidated'!$A587, '2015 data'!B:G, 5, FALSE))</f>
        <v/>
      </c>
      <c r="E587" s="43" t="str">
        <f>IF($A587="", "", VLOOKUP($A587, '2015 data'!B:G, 6, FALSE))</f>
        <v/>
      </c>
      <c r="F587" s="43" t="str">
        <f>IF($A587="", "", IFERROR(VLOOKUP($A587, '2015 data'!C:G, 5, FALSE), 0))</f>
        <v/>
      </c>
      <c r="G587" s="44" t="str">
        <f>IFERROR(VLOOKUP($A587, '2015 data'!C:G, 4, FALSE), "")</f>
        <v/>
      </c>
      <c r="H587" s="43" t="str">
        <f t="shared" si="63"/>
        <v/>
      </c>
      <c r="I587" s="45" t="str">
        <f>IF($G587&lt;&gt;"","Received",IF($A587="","",Validation!$D$6-$D587))</f>
        <v/>
      </c>
      <c r="J587" s="49" t="str">
        <f t="shared" si="64"/>
        <v/>
      </c>
      <c r="K587" s="49" t="str">
        <f t="shared" si="65"/>
        <v/>
      </c>
      <c r="L587" s="49" t="str">
        <f t="shared" si="66"/>
        <v/>
      </c>
      <c r="M587" s="49" t="str">
        <f t="shared" si="67"/>
        <v/>
      </c>
      <c r="N587" s="49" t="str">
        <f t="shared" si="68"/>
        <v/>
      </c>
      <c r="O587" t="str">
        <f t="shared" si="69"/>
        <v/>
      </c>
    </row>
    <row r="588" spans="1:15" ht="14.4" thickTop="1" thickBot="1" x14ac:dyDescent="0.3">
      <c r="A588" s="41" t="str">
        <f>IF('2015 data'!$A588 = "Sales", '2015 data'!B588, "")</f>
        <v/>
      </c>
      <c r="B588" s="41" t="str">
        <f>IF($A588="", "", VLOOKUP($A588, '2015 data'!B:G, 3, FALSE))</f>
        <v/>
      </c>
      <c r="C588" s="41" t="str">
        <f>IF($A588="", "", VLOOKUP($A588, '2015 data'!B:G, 4, FALSE))</f>
        <v/>
      </c>
      <c r="D588" s="42" t="str">
        <f>IF('2015 Consolidated'!$A588="", "", VLOOKUP('2015 Consolidated'!$A588, '2015 data'!B:G, 5, FALSE))</f>
        <v/>
      </c>
      <c r="E588" s="43" t="str">
        <f>IF($A588="", "", VLOOKUP($A588, '2015 data'!B:G, 6, FALSE))</f>
        <v/>
      </c>
      <c r="F588" s="43" t="str">
        <f>IF($A588="", "", IFERROR(VLOOKUP($A588, '2015 data'!C:G, 5, FALSE), 0))</f>
        <v/>
      </c>
      <c r="G588" s="44" t="str">
        <f>IFERROR(VLOOKUP($A588, '2015 data'!C:G, 4, FALSE), "")</f>
        <v/>
      </c>
      <c r="H588" s="43" t="str">
        <f t="shared" si="63"/>
        <v/>
      </c>
      <c r="I588" s="45" t="str">
        <f>IF($G588&lt;&gt;"","Received",IF($A588="","",Validation!$D$6-$D588))</f>
        <v/>
      </c>
      <c r="J588" s="49" t="str">
        <f t="shared" si="64"/>
        <v/>
      </c>
      <c r="K588" s="49" t="str">
        <f t="shared" si="65"/>
        <v/>
      </c>
      <c r="L588" s="49" t="str">
        <f t="shared" si="66"/>
        <v/>
      </c>
      <c r="M588" s="49" t="str">
        <f t="shared" si="67"/>
        <v/>
      </c>
      <c r="N588" s="49" t="str">
        <f t="shared" si="68"/>
        <v/>
      </c>
      <c r="O588" t="str">
        <f t="shared" si="69"/>
        <v/>
      </c>
    </row>
    <row r="589" spans="1:15" ht="14.4" thickTop="1" thickBot="1" x14ac:dyDescent="0.3">
      <c r="A589" s="41" t="str">
        <f>IF('2015 data'!$A589 = "Sales", '2015 data'!B589, "")</f>
        <v/>
      </c>
      <c r="B589" s="41" t="str">
        <f>IF($A589="", "", VLOOKUP($A589, '2015 data'!B:G, 3, FALSE))</f>
        <v/>
      </c>
      <c r="C589" s="41" t="str">
        <f>IF($A589="", "", VLOOKUP($A589, '2015 data'!B:G, 4, FALSE))</f>
        <v/>
      </c>
      <c r="D589" s="42" t="str">
        <f>IF('2015 Consolidated'!$A589="", "", VLOOKUP('2015 Consolidated'!$A589, '2015 data'!B:G, 5, FALSE))</f>
        <v/>
      </c>
      <c r="E589" s="43" t="str">
        <f>IF($A589="", "", VLOOKUP($A589, '2015 data'!B:G, 6, FALSE))</f>
        <v/>
      </c>
      <c r="F589" s="43" t="str">
        <f>IF($A589="", "", IFERROR(VLOOKUP($A589, '2015 data'!C:G, 5, FALSE), 0))</f>
        <v/>
      </c>
      <c r="G589" s="44" t="str">
        <f>IFERROR(VLOOKUP($A589, '2015 data'!C:G, 4, FALSE), "")</f>
        <v/>
      </c>
      <c r="H589" s="43" t="str">
        <f t="shared" si="63"/>
        <v/>
      </c>
      <c r="I589" s="45" t="str">
        <f>IF($G589&lt;&gt;"","Received",IF($A589="","",Validation!$D$6-$D589))</f>
        <v/>
      </c>
      <c r="J589" s="49" t="str">
        <f t="shared" si="64"/>
        <v/>
      </c>
      <c r="K589" s="49" t="str">
        <f t="shared" si="65"/>
        <v/>
      </c>
      <c r="L589" s="49" t="str">
        <f t="shared" si="66"/>
        <v/>
      </c>
      <c r="M589" s="49" t="str">
        <f t="shared" si="67"/>
        <v/>
      </c>
      <c r="N589" s="49" t="str">
        <f t="shared" si="68"/>
        <v/>
      </c>
      <c r="O589" t="str">
        <f t="shared" si="69"/>
        <v/>
      </c>
    </row>
    <row r="590" spans="1:15" ht="14.4" thickTop="1" thickBot="1" x14ac:dyDescent="0.3">
      <c r="A590" s="41" t="str">
        <f>IF('2015 data'!$A590 = "Sales", '2015 data'!B590, "")</f>
        <v/>
      </c>
      <c r="B590" s="41" t="str">
        <f>IF($A590="", "", VLOOKUP($A590, '2015 data'!B:G, 3, FALSE))</f>
        <v/>
      </c>
      <c r="C590" s="41" t="str">
        <f>IF($A590="", "", VLOOKUP($A590, '2015 data'!B:G, 4, FALSE))</f>
        <v/>
      </c>
      <c r="D590" s="42" t="str">
        <f>IF('2015 Consolidated'!$A590="", "", VLOOKUP('2015 Consolidated'!$A590, '2015 data'!B:G, 5, FALSE))</f>
        <v/>
      </c>
      <c r="E590" s="43" t="str">
        <f>IF($A590="", "", VLOOKUP($A590, '2015 data'!B:G, 6, FALSE))</f>
        <v/>
      </c>
      <c r="F590" s="43" t="str">
        <f>IF($A590="", "", IFERROR(VLOOKUP($A590, '2015 data'!C:G, 5, FALSE), 0))</f>
        <v/>
      </c>
      <c r="G590" s="44" t="str">
        <f>IFERROR(VLOOKUP($A590, '2015 data'!C:G, 4, FALSE), "")</f>
        <v/>
      </c>
      <c r="H590" s="43" t="str">
        <f t="shared" si="63"/>
        <v/>
      </c>
      <c r="I590" s="45" t="str">
        <f>IF($G590&lt;&gt;"","Received",IF($A590="","",Validation!$D$6-$D590))</f>
        <v/>
      </c>
      <c r="J590" s="49" t="str">
        <f t="shared" si="64"/>
        <v/>
      </c>
      <c r="K590" s="49" t="str">
        <f t="shared" si="65"/>
        <v/>
      </c>
      <c r="L590" s="49" t="str">
        <f t="shared" si="66"/>
        <v/>
      </c>
      <c r="M590" s="49" t="str">
        <f t="shared" si="67"/>
        <v/>
      </c>
      <c r="N590" s="49" t="str">
        <f t="shared" si="68"/>
        <v/>
      </c>
      <c r="O590" t="str">
        <f t="shared" si="69"/>
        <v/>
      </c>
    </row>
    <row r="591" spans="1:15" ht="14.4" thickTop="1" thickBot="1" x14ac:dyDescent="0.3">
      <c r="A591" s="41" t="str">
        <f>IF('2015 data'!$A591 = "Sales", '2015 data'!B591, "")</f>
        <v/>
      </c>
      <c r="B591" s="41" t="str">
        <f>IF($A591="", "", VLOOKUP($A591, '2015 data'!B:G, 3, FALSE))</f>
        <v/>
      </c>
      <c r="C591" s="41" t="str">
        <f>IF($A591="", "", VLOOKUP($A591, '2015 data'!B:G, 4, FALSE))</f>
        <v/>
      </c>
      <c r="D591" s="42" t="str">
        <f>IF('2015 Consolidated'!$A591="", "", VLOOKUP('2015 Consolidated'!$A591, '2015 data'!B:G, 5, FALSE))</f>
        <v/>
      </c>
      <c r="E591" s="43" t="str">
        <f>IF($A591="", "", VLOOKUP($A591, '2015 data'!B:G, 6, FALSE))</f>
        <v/>
      </c>
      <c r="F591" s="43" t="str">
        <f>IF($A591="", "", IFERROR(VLOOKUP($A591, '2015 data'!C:G, 5, FALSE), 0))</f>
        <v/>
      </c>
      <c r="G591" s="44" t="str">
        <f>IFERROR(VLOOKUP($A591, '2015 data'!C:G, 4, FALSE), "")</f>
        <v/>
      </c>
      <c r="H591" s="43" t="str">
        <f t="shared" si="63"/>
        <v/>
      </c>
      <c r="I591" s="45" t="str">
        <f>IF($G591&lt;&gt;"","Received",IF($A591="","",Validation!$D$6-$D591))</f>
        <v/>
      </c>
      <c r="J591" s="49" t="str">
        <f t="shared" si="64"/>
        <v/>
      </c>
      <c r="K591" s="49" t="str">
        <f t="shared" si="65"/>
        <v/>
      </c>
      <c r="L591" s="49" t="str">
        <f t="shared" si="66"/>
        <v/>
      </c>
      <c r="M591" s="49" t="str">
        <f t="shared" si="67"/>
        <v/>
      </c>
      <c r="N591" s="49" t="str">
        <f t="shared" si="68"/>
        <v/>
      </c>
      <c r="O591" t="str">
        <f t="shared" si="69"/>
        <v/>
      </c>
    </row>
    <row r="592" spans="1:15" ht="14.4" thickTop="1" thickBot="1" x14ac:dyDescent="0.3">
      <c r="A592" s="41" t="str">
        <f>IF('2015 data'!$A592 = "Sales", '2015 data'!B592, "")</f>
        <v/>
      </c>
      <c r="B592" s="41" t="str">
        <f>IF($A592="", "", VLOOKUP($A592, '2015 data'!B:G, 3, FALSE))</f>
        <v/>
      </c>
      <c r="C592" s="41" t="str">
        <f>IF($A592="", "", VLOOKUP($A592, '2015 data'!B:G, 4, FALSE))</f>
        <v/>
      </c>
      <c r="D592" s="42" t="str">
        <f>IF('2015 Consolidated'!$A592="", "", VLOOKUP('2015 Consolidated'!$A592, '2015 data'!B:G, 5, FALSE))</f>
        <v/>
      </c>
      <c r="E592" s="43" t="str">
        <f>IF($A592="", "", VLOOKUP($A592, '2015 data'!B:G, 6, FALSE))</f>
        <v/>
      </c>
      <c r="F592" s="43" t="str">
        <f>IF($A592="", "", IFERROR(VLOOKUP($A592, '2015 data'!C:G, 5, FALSE), 0))</f>
        <v/>
      </c>
      <c r="G592" s="44" t="str">
        <f>IFERROR(VLOOKUP($A592, '2015 data'!C:G, 4, FALSE), "")</f>
        <v/>
      </c>
      <c r="H592" s="43" t="str">
        <f t="shared" si="63"/>
        <v/>
      </c>
      <c r="I592" s="45" t="str">
        <f>IF($G592&lt;&gt;"","Received",IF($A592="","",Validation!$D$6-$D592))</f>
        <v/>
      </c>
      <c r="J592" s="49" t="str">
        <f t="shared" si="64"/>
        <v/>
      </c>
      <c r="K592" s="49" t="str">
        <f t="shared" si="65"/>
        <v/>
      </c>
      <c r="L592" s="49" t="str">
        <f t="shared" si="66"/>
        <v/>
      </c>
      <c r="M592" s="49" t="str">
        <f t="shared" si="67"/>
        <v/>
      </c>
      <c r="N592" s="49" t="str">
        <f t="shared" si="68"/>
        <v/>
      </c>
      <c r="O592" t="str">
        <f t="shared" si="69"/>
        <v/>
      </c>
    </row>
    <row r="593" spans="1:15" ht="14.4" thickTop="1" thickBot="1" x14ac:dyDescent="0.3">
      <c r="A593" s="41" t="str">
        <f>IF('2015 data'!$A593 = "Sales", '2015 data'!B593, "")</f>
        <v/>
      </c>
      <c r="B593" s="41" t="str">
        <f>IF($A593="", "", VLOOKUP($A593, '2015 data'!B:G, 3, FALSE))</f>
        <v/>
      </c>
      <c r="C593" s="41" t="str">
        <f>IF($A593="", "", VLOOKUP($A593, '2015 data'!B:G, 4, FALSE))</f>
        <v/>
      </c>
      <c r="D593" s="42" t="str">
        <f>IF('2015 Consolidated'!$A593="", "", VLOOKUP('2015 Consolidated'!$A593, '2015 data'!B:G, 5, FALSE))</f>
        <v/>
      </c>
      <c r="E593" s="43" t="str">
        <f>IF($A593="", "", VLOOKUP($A593, '2015 data'!B:G, 6, FALSE))</f>
        <v/>
      </c>
      <c r="F593" s="43" t="str">
        <f>IF($A593="", "", IFERROR(VLOOKUP($A593, '2015 data'!C:G, 5, FALSE), 0))</f>
        <v/>
      </c>
      <c r="G593" s="44" t="str">
        <f>IFERROR(VLOOKUP($A593, '2015 data'!C:G, 4, FALSE), "")</f>
        <v/>
      </c>
      <c r="H593" s="43" t="str">
        <f t="shared" si="63"/>
        <v/>
      </c>
      <c r="I593" s="45" t="str">
        <f>IF($G593&lt;&gt;"","Received",IF($A593="","",Validation!$D$6-$D593))</f>
        <v/>
      </c>
      <c r="J593" s="49" t="str">
        <f t="shared" si="64"/>
        <v/>
      </c>
      <c r="K593" s="49" t="str">
        <f t="shared" si="65"/>
        <v/>
      </c>
      <c r="L593" s="49" t="str">
        <f t="shared" si="66"/>
        <v/>
      </c>
      <c r="M593" s="49" t="str">
        <f t="shared" si="67"/>
        <v/>
      </c>
      <c r="N593" s="49" t="str">
        <f t="shared" si="68"/>
        <v/>
      </c>
      <c r="O593" t="str">
        <f t="shared" si="69"/>
        <v/>
      </c>
    </row>
    <row r="594" spans="1:15" ht="14.4" thickTop="1" thickBot="1" x14ac:dyDescent="0.3">
      <c r="A594" s="41" t="str">
        <f>IF('2015 data'!$A594 = "Sales", '2015 data'!B594, "")</f>
        <v/>
      </c>
      <c r="B594" s="41" t="str">
        <f>IF($A594="", "", VLOOKUP($A594, '2015 data'!B:G, 3, FALSE))</f>
        <v/>
      </c>
      <c r="C594" s="41" t="str">
        <f>IF($A594="", "", VLOOKUP($A594, '2015 data'!B:G, 4, FALSE))</f>
        <v/>
      </c>
      <c r="D594" s="42" t="str">
        <f>IF('2015 Consolidated'!$A594="", "", VLOOKUP('2015 Consolidated'!$A594, '2015 data'!B:G, 5, FALSE))</f>
        <v/>
      </c>
      <c r="E594" s="43" t="str">
        <f>IF($A594="", "", VLOOKUP($A594, '2015 data'!B:G, 6, FALSE))</f>
        <v/>
      </c>
      <c r="F594" s="43" t="str">
        <f>IF($A594="", "", IFERROR(VLOOKUP($A594, '2015 data'!C:G, 5, FALSE), 0))</f>
        <v/>
      </c>
      <c r="G594" s="44" t="str">
        <f>IFERROR(VLOOKUP($A594, '2015 data'!C:G, 4, FALSE), "")</f>
        <v/>
      </c>
      <c r="H594" s="43" t="str">
        <f t="shared" si="63"/>
        <v/>
      </c>
      <c r="I594" s="45" t="str">
        <f>IF($G594&lt;&gt;"","Received",IF($A594="","",Validation!$D$6-$D594))</f>
        <v/>
      </c>
      <c r="J594" s="49" t="str">
        <f t="shared" si="64"/>
        <v/>
      </c>
      <c r="K594" s="49" t="str">
        <f t="shared" si="65"/>
        <v/>
      </c>
      <c r="L594" s="49" t="str">
        <f t="shared" si="66"/>
        <v/>
      </c>
      <c r="M594" s="49" t="str">
        <f t="shared" si="67"/>
        <v/>
      </c>
      <c r="N594" s="49" t="str">
        <f t="shared" si="68"/>
        <v/>
      </c>
      <c r="O594" t="str">
        <f t="shared" si="69"/>
        <v/>
      </c>
    </row>
    <row r="595" spans="1:15" ht="14.4" thickTop="1" thickBot="1" x14ac:dyDescent="0.3">
      <c r="A595" s="41" t="str">
        <f>IF('2015 data'!$A595 = "Sales", '2015 data'!B595, "")</f>
        <v/>
      </c>
      <c r="B595" s="41" t="str">
        <f>IF($A595="", "", VLOOKUP($A595, '2015 data'!B:G, 3, FALSE))</f>
        <v/>
      </c>
      <c r="C595" s="41" t="str">
        <f>IF($A595="", "", VLOOKUP($A595, '2015 data'!B:G, 4, FALSE))</f>
        <v/>
      </c>
      <c r="D595" s="42" t="str">
        <f>IF('2015 Consolidated'!$A595="", "", VLOOKUP('2015 Consolidated'!$A595, '2015 data'!B:G, 5, FALSE))</f>
        <v/>
      </c>
      <c r="E595" s="43" t="str">
        <f>IF($A595="", "", VLOOKUP($A595, '2015 data'!B:G, 6, FALSE))</f>
        <v/>
      </c>
      <c r="F595" s="43" t="str">
        <f>IF($A595="", "", IFERROR(VLOOKUP($A595, '2015 data'!C:G, 5, FALSE), 0))</f>
        <v/>
      </c>
      <c r="G595" s="44" t="str">
        <f>IFERROR(VLOOKUP($A595, '2015 data'!C:G, 4, FALSE), "")</f>
        <v/>
      </c>
      <c r="H595" s="43" t="str">
        <f t="shared" si="63"/>
        <v/>
      </c>
      <c r="I595" s="45" t="str">
        <f>IF($G595&lt;&gt;"","Received",IF($A595="","",Validation!$D$6-$D595))</f>
        <v/>
      </c>
      <c r="J595" s="49" t="str">
        <f t="shared" si="64"/>
        <v/>
      </c>
      <c r="K595" s="49" t="str">
        <f t="shared" si="65"/>
        <v/>
      </c>
      <c r="L595" s="49" t="str">
        <f t="shared" si="66"/>
        <v/>
      </c>
      <c r="M595" s="49" t="str">
        <f t="shared" si="67"/>
        <v/>
      </c>
      <c r="N595" s="49" t="str">
        <f t="shared" si="68"/>
        <v/>
      </c>
      <c r="O595" t="str">
        <f t="shared" si="69"/>
        <v/>
      </c>
    </row>
    <row r="596" spans="1:15" ht="14.4" thickTop="1" thickBot="1" x14ac:dyDescent="0.3">
      <c r="A596" s="41" t="str">
        <f>IF('2015 data'!$A596 = "Sales", '2015 data'!B596, "")</f>
        <v/>
      </c>
      <c r="B596" s="41" t="str">
        <f>IF($A596="", "", VLOOKUP($A596, '2015 data'!B:G, 3, FALSE))</f>
        <v/>
      </c>
      <c r="C596" s="41" t="str">
        <f>IF($A596="", "", VLOOKUP($A596, '2015 data'!B:G, 4, FALSE))</f>
        <v/>
      </c>
      <c r="D596" s="42" t="str">
        <f>IF('2015 Consolidated'!$A596="", "", VLOOKUP('2015 Consolidated'!$A596, '2015 data'!B:G, 5, FALSE))</f>
        <v/>
      </c>
      <c r="E596" s="43" t="str">
        <f>IF($A596="", "", VLOOKUP($A596, '2015 data'!B:G, 6, FALSE))</f>
        <v/>
      </c>
      <c r="F596" s="43" t="str">
        <f>IF($A596="", "", IFERROR(VLOOKUP($A596, '2015 data'!C:G, 5, FALSE), 0))</f>
        <v/>
      </c>
      <c r="G596" s="44" t="str">
        <f>IFERROR(VLOOKUP($A596, '2015 data'!C:G, 4, FALSE), "")</f>
        <v/>
      </c>
      <c r="H596" s="43" t="str">
        <f t="shared" si="63"/>
        <v/>
      </c>
      <c r="I596" s="45" t="str">
        <f>IF($G596&lt;&gt;"","Received",IF($A596="","",Validation!$D$6-$D596))</f>
        <v/>
      </c>
      <c r="J596" s="49" t="str">
        <f t="shared" si="64"/>
        <v/>
      </c>
      <c r="K596" s="49" t="str">
        <f t="shared" si="65"/>
        <v/>
      </c>
      <c r="L596" s="49" t="str">
        <f t="shared" si="66"/>
        <v/>
      </c>
      <c r="M596" s="49" t="str">
        <f t="shared" si="67"/>
        <v/>
      </c>
      <c r="N596" s="49" t="str">
        <f t="shared" si="68"/>
        <v/>
      </c>
      <c r="O596" t="str">
        <f t="shared" si="69"/>
        <v/>
      </c>
    </row>
    <row r="597" spans="1:15" ht="14.4" thickTop="1" thickBot="1" x14ac:dyDescent="0.3">
      <c r="A597" s="41" t="str">
        <f>IF('2015 data'!$A597 = "Sales", '2015 data'!B597, "")</f>
        <v/>
      </c>
      <c r="B597" s="41" t="str">
        <f>IF($A597="", "", VLOOKUP($A597, '2015 data'!B:G, 3, FALSE))</f>
        <v/>
      </c>
      <c r="C597" s="41" t="str">
        <f>IF($A597="", "", VLOOKUP($A597, '2015 data'!B:G, 4, FALSE))</f>
        <v/>
      </c>
      <c r="D597" s="42" t="str">
        <f>IF('2015 Consolidated'!$A597="", "", VLOOKUP('2015 Consolidated'!$A597, '2015 data'!B:G, 5, FALSE))</f>
        <v/>
      </c>
      <c r="E597" s="43" t="str">
        <f>IF($A597="", "", VLOOKUP($A597, '2015 data'!B:G, 6, FALSE))</f>
        <v/>
      </c>
      <c r="F597" s="43" t="str">
        <f>IF($A597="", "", IFERROR(VLOOKUP($A597, '2015 data'!C:G, 5, FALSE), 0))</f>
        <v/>
      </c>
      <c r="G597" s="44" t="str">
        <f>IFERROR(VLOOKUP($A597, '2015 data'!C:G, 4, FALSE), "")</f>
        <v/>
      </c>
      <c r="H597" s="43" t="str">
        <f t="shared" si="63"/>
        <v/>
      </c>
      <c r="I597" s="45" t="str">
        <f>IF($G597&lt;&gt;"","Received",IF($A597="","",Validation!$D$6-$D597))</f>
        <v/>
      </c>
      <c r="J597" s="49" t="str">
        <f t="shared" si="64"/>
        <v/>
      </c>
      <c r="K597" s="49" t="str">
        <f t="shared" si="65"/>
        <v/>
      </c>
      <c r="L597" s="49" t="str">
        <f t="shared" si="66"/>
        <v/>
      </c>
      <c r="M597" s="49" t="str">
        <f t="shared" si="67"/>
        <v/>
      </c>
      <c r="N597" s="49" t="str">
        <f t="shared" si="68"/>
        <v/>
      </c>
      <c r="O597" t="str">
        <f t="shared" si="69"/>
        <v/>
      </c>
    </row>
    <row r="598" spans="1:15" ht="14.4" thickTop="1" thickBot="1" x14ac:dyDescent="0.3">
      <c r="A598" s="41" t="str">
        <f>IF('2015 data'!$A598 = "Sales", '2015 data'!B598, "")</f>
        <v/>
      </c>
      <c r="B598" s="41" t="str">
        <f>IF($A598="", "", VLOOKUP($A598, '2015 data'!B:G, 3, FALSE))</f>
        <v/>
      </c>
      <c r="C598" s="41" t="str">
        <f>IF($A598="", "", VLOOKUP($A598, '2015 data'!B:G, 4, FALSE))</f>
        <v/>
      </c>
      <c r="D598" s="42" t="str">
        <f>IF('2015 Consolidated'!$A598="", "", VLOOKUP('2015 Consolidated'!$A598, '2015 data'!B:G, 5, FALSE))</f>
        <v/>
      </c>
      <c r="E598" s="43" t="str">
        <f>IF($A598="", "", VLOOKUP($A598, '2015 data'!B:G, 6, FALSE))</f>
        <v/>
      </c>
      <c r="F598" s="43" t="str">
        <f>IF($A598="", "", IFERROR(VLOOKUP($A598, '2015 data'!C:G, 5, FALSE), 0))</f>
        <v/>
      </c>
      <c r="G598" s="44" t="str">
        <f>IFERROR(VLOOKUP($A598, '2015 data'!C:G, 4, FALSE), "")</f>
        <v/>
      </c>
      <c r="H598" s="43" t="str">
        <f t="shared" si="63"/>
        <v/>
      </c>
      <c r="I598" s="45" t="str">
        <f>IF($G598&lt;&gt;"","Received",IF($A598="","",Validation!$D$6-$D598))</f>
        <v/>
      </c>
      <c r="J598" s="49" t="str">
        <f t="shared" si="64"/>
        <v/>
      </c>
      <c r="K598" s="49" t="str">
        <f t="shared" si="65"/>
        <v/>
      </c>
      <c r="L598" s="49" t="str">
        <f t="shared" si="66"/>
        <v/>
      </c>
      <c r="M598" s="49" t="str">
        <f t="shared" si="67"/>
        <v/>
      </c>
      <c r="N598" s="49" t="str">
        <f t="shared" si="68"/>
        <v/>
      </c>
      <c r="O598" t="str">
        <f t="shared" si="69"/>
        <v/>
      </c>
    </row>
    <row r="599" spans="1:15" ht="14.4" thickTop="1" thickBot="1" x14ac:dyDescent="0.3">
      <c r="A599" s="41" t="str">
        <f>IF('2015 data'!$A599 = "Sales", '2015 data'!B599, "")</f>
        <v/>
      </c>
      <c r="B599" s="41" t="str">
        <f>IF($A599="", "", VLOOKUP($A599, '2015 data'!B:G, 3, FALSE))</f>
        <v/>
      </c>
      <c r="C599" s="41" t="str">
        <f>IF($A599="", "", VLOOKUP($A599, '2015 data'!B:G, 4, FALSE))</f>
        <v/>
      </c>
      <c r="D599" s="42" t="str">
        <f>IF('2015 Consolidated'!$A599="", "", VLOOKUP('2015 Consolidated'!$A599, '2015 data'!B:G, 5, FALSE))</f>
        <v/>
      </c>
      <c r="E599" s="43" t="str">
        <f>IF($A599="", "", VLOOKUP($A599, '2015 data'!B:G, 6, FALSE))</f>
        <v/>
      </c>
      <c r="F599" s="43" t="str">
        <f>IF($A599="", "", IFERROR(VLOOKUP($A599, '2015 data'!C:G, 5, FALSE), 0))</f>
        <v/>
      </c>
      <c r="G599" s="44" t="str">
        <f>IFERROR(VLOOKUP($A599, '2015 data'!C:G, 4, FALSE), "")</f>
        <v/>
      </c>
      <c r="H599" s="43" t="str">
        <f t="shared" si="63"/>
        <v/>
      </c>
      <c r="I599" s="45" t="str">
        <f>IF($G599&lt;&gt;"","Received",IF($A599="","",Validation!$D$6-$D599))</f>
        <v/>
      </c>
      <c r="J599" s="49" t="str">
        <f t="shared" si="64"/>
        <v/>
      </c>
      <c r="K599" s="49" t="str">
        <f t="shared" si="65"/>
        <v/>
      </c>
      <c r="L599" s="49" t="str">
        <f t="shared" si="66"/>
        <v/>
      </c>
      <c r="M599" s="49" t="str">
        <f t="shared" si="67"/>
        <v/>
      </c>
      <c r="N599" s="49" t="str">
        <f t="shared" si="68"/>
        <v/>
      </c>
      <c r="O599" t="str">
        <f t="shared" si="69"/>
        <v/>
      </c>
    </row>
    <row r="600" spans="1:15" ht="14.4" thickTop="1" thickBot="1" x14ac:dyDescent="0.3">
      <c r="A600" s="41" t="str">
        <f>IF('2015 data'!$A600 = "Sales", '2015 data'!B600, "")</f>
        <v/>
      </c>
      <c r="B600" s="41" t="str">
        <f>IF($A600="", "", VLOOKUP($A600, '2015 data'!B:G, 3, FALSE))</f>
        <v/>
      </c>
      <c r="C600" s="41" t="str">
        <f>IF($A600="", "", VLOOKUP($A600, '2015 data'!B:G, 4, FALSE))</f>
        <v/>
      </c>
      <c r="D600" s="42" t="str">
        <f>IF('2015 Consolidated'!$A600="", "", VLOOKUP('2015 Consolidated'!$A600, '2015 data'!B:G, 5, FALSE))</f>
        <v/>
      </c>
      <c r="E600" s="43" t="str">
        <f>IF($A600="", "", VLOOKUP($A600, '2015 data'!B:G, 6, FALSE))</f>
        <v/>
      </c>
      <c r="F600" s="43" t="str">
        <f>IF($A600="", "", IFERROR(VLOOKUP($A600, '2015 data'!C:G, 5, FALSE), 0))</f>
        <v/>
      </c>
      <c r="G600" s="44" t="str">
        <f>IFERROR(VLOOKUP($A600, '2015 data'!C:G, 4, FALSE), "")</f>
        <v/>
      </c>
      <c r="H600" s="43" t="str">
        <f t="shared" si="63"/>
        <v/>
      </c>
      <c r="I600" s="45" t="str">
        <f>IF($G600&lt;&gt;"","Received",IF($A600="","",Validation!$D$6-$D600))</f>
        <v/>
      </c>
      <c r="J600" s="49" t="str">
        <f t="shared" si="64"/>
        <v/>
      </c>
      <c r="K600" s="49" t="str">
        <f t="shared" si="65"/>
        <v/>
      </c>
      <c r="L600" s="49" t="str">
        <f t="shared" si="66"/>
        <v/>
      </c>
      <c r="M600" s="49" t="str">
        <f t="shared" si="67"/>
        <v/>
      </c>
      <c r="N600" s="49" t="str">
        <f t="shared" si="68"/>
        <v/>
      </c>
      <c r="O600" t="str">
        <f t="shared" si="69"/>
        <v/>
      </c>
    </row>
    <row r="601" spans="1:15" ht="14.4" thickTop="1" thickBot="1" x14ac:dyDescent="0.3">
      <c r="A601" s="41" t="str">
        <f>IF('2015 data'!$A601 = "Sales", '2015 data'!B601, "")</f>
        <v/>
      </c>
      <c r="B601" s="41" t="str">
        <f>IF($A601="", "", VLOOKUP($A601, '2015 data'!B:G, 3, FALSE))</f>
        <v/>
      </c>
      <c r="C601" s="41" t="str">
        <f>IF($A601="", "", VLOOKUP($A601, '2015 data'!B:G, 4, FALSE))</f>
        <v/>
      </c>
      <c r="D601" s="42" t="str">
        <f>IF('2015 Consolidated'!$A601="", "", VLOOKUP('2015 Consolidated'!$A601, '2015 data'!B:G, 5, FALSE))</f>
        <v/>
      </c>
      <c r="E601" s="43" t="str">
        <f>IF($A601="", "", VLOOKUP($A601, '2015 data'!B:G, 6, FALSE))</f>
        <v/>
      </c>
      <c r="F601" s="43" t="str">
        <f>IF($A601="", "", IFERROR(VLOOKUP($A601, '2015 data'!C:G, 5, FALSE), 0))</f>
        <v/>
      </c>
      <c r="G601" s="44" t="str">
        <f>IFERROR(VLOOKUP($A601, '2015 data'!C:G, 4, FALSE), "")</f>
        <v/>
      </c>
      <c r="H601" s="43" t="str">
        <f t="shared" si="63"/>
        <v/>
      </c>
      <c r="I601" s="45" t="str">
        <f>IF($G601&lt;&gt;"","Received",IF($A601="","",Validation!$D$6-$D601))</f>
        <v/>
      </c>
      <c r="J601" s="49" t="str">
        <f t="shared" si="64"/>
        <v/>
      </c>
      <c r="K601" s="49" t="str">
        <f t="shared" si="65"/>
        <v/>
      </c>
      <c r="L601" s="49" t="str">
        <f t="shared" si="66"/>
        <v/>
      </c>
      <c r="M601" s="49" t="str">
        <f t="shared" si="67"/>
        <v/>
      </c>
      <c r="N601" s="49" t="str">
        <f t="shared" si="68"/>
        <v/>
      </c>
      <c r="O601" t="str">
        <f t="shared" si="69"/>
        <v/>
      </c>
    </row>
    <row r="602" spans="1:15" ht="14.4" thickTop="1" thickBot="1" x14ac:dyDescent="0.3">
      <c r="A602" s="41" t="str">
        <f>IF('2015 data'!$A602 = "Sales", '2015 data'!B602, "")</f>
        <v/>
      </c>
      <c r="B602" s="41" t="str">
        <f>IF($A602="", "", VLOOKUP($A602, '2015 data'!B:G, 3, FALSE))</f>
        <v/>
      </c>
      <c r="C602" s="41" t="str">
        <f>IF($A602="", "", VLOOKUP($A602, '2015 data'!B:G, 4, FALSE))</f>
        <v/>
      </c>
      <c r="D602" s="42" t="str">
        <f>IF('2015 Consolidated'!$A602="", "", VLOOKUP('2015 Consolidated'!$A602, '2015 data'!B:G, 5, FALSE))</f>
        <v/>
      </c>
      <c r="E602" s="43" t="str">
        <f>IF($A602="", "", VLOOKUP($A602, '2015 data'!B:G, 6, FALSE))</f>
        <v/>
      </c>
      <c r="F602" s="43" t="str">
        <f>IF($A602="", "", IFERROR(VLOOKUP($A602, '2015 data'!C:G, 5, FALSE), 0))</f>
        <v/>
      </c>
      <c r="G602" s="44" t="str">
        <f>IFERROR(VLOOKUP($A602, '2015 data'!C:G, 4, FALSE), "")</f>
        <v/>
      </c>
      <c r="H602" s="43" t="str">
        <f t="shared" si="63"/>
        <v/>
      </c>
      <c r="I602" s="45" t="str">
        <f>IF($G602&lt;&gt;"","Received",IF($A602="","",Validation!$D$6-$D602))</f>
        <v/>
      </c>
      <c r="J602" s="49" t="str">
        <f t="shared" si="64"/>
        <v/>
      </c>
      <c r="K602" s="49" t="str">
        <f t="shared" si="65"/>
        <v/>
      </c>
      <c r="L602" s="49" t="str">
        <f t="shared" si="66"/>
        <v/>
      </c>
      <c r="M602" s="49" t="str">
        <f t="shared" si="67"/>
        <v/>
      </c>
      <c r="N602" s="49" t="str">
        <f t="shared" si="68"/>
        <v/>
      </c>
      <c r="O602" t="str">
        <f t="shared" si="69"/>
        <v/>
      </c>
    </row>
    <row r="603" spans="1:15" ht="14.4" thickTop="1" thickBot="1" x14ac:dyDescent="0.3">
      <c r="A603" s="41" t="str">
        <f>IF('2015 data'!$A603 = "Sales", '2015 data'!B603, "")</f>
        <v/>
      </c>
      <c r="B603" s="41" t="str">
        <f>IF($A603="", "", VLOOKUP($A603, '2015 data'!B:G, 3, FALSE))</f>
        <v/>
      </c>
      <c r="C603" s="41" t="str">
        <f>IF($A603="", "", VLOOKUP($A603, '2015 data'!B:G, 4, FALSE))</f>
        <v/>
      </c>
      <c r="D603" s="42" t="str">
        <f>IF('2015 Consolidated'!$A603="", "", VLOOKUP('2015 Consolidated'!$A603, '2015 data'!B:G, 5, FALSE))</f>
        <v/>
      </c>
      <c r="E603" s="43" t="str">
        <f>IF($A603="", "", VLOOKUP($A603, '2015 data'!B:G, 6, FALSE))</f>
        <v/>
      </c>
      <c r="F603" s="43" t="str">
        <f>IF($A603="", "", IFERROR(VLOOKUP($A603, '2015 data'!C:G, 5, FALSE), 0))</f>
        <v/>
      </c>
      <c r="G603" s="44" t="str">
        <f>IFERROR(VLOOKUP($A603, '2015 data'!C:G, 4, FALSE), "")</f>
        <v/>
      </c>
      <c r="H603" s="43" t="str">
        <f t="shared" si="63"/>
        <v/>
      </c>
      <c r="I603" s="45" t="str">
        <f>IF($G603&lt;&gt;"","Received",IF($A603="","",Validation!$D$6-$D603))</f>
        <v/>
      </c>
      <c r="J603" s="49" t="str">
        <f t="shared" si="64"/>
        <v/>
      </c>
      <c r="K603" s="49" t="str">
        <f t="shared" si="65"/>
        <v/>
      </c>
      <c r="L603" s="49" t="str">
        <f t="shared" si="66"/>
        <v/>
      </c>
      <c r="M603" s="49" t="str">
        <f t="shared" si="67"/>
        <v/>
      </c>
      <c r="N603" s="49" t="str">
        <f t="shared" si="68"/>
        <v/>
      </c>
      <c r="O603" t="str">
        <f t="shared" si="69"/>
        <v/>
      </c>
    </row>
    <row r="604" spans="1:15" ht="14.4" thickTop="1" thickBot="1" x14ac:dyDescent="0.3">
      <c r="A604" s="41" t="str">
        <f>IF('2015 data'!$A604 = "Sales", '2015 data'!B604, "")</f>
        <v/>
      </c>
      <c r="B604" s="41" t="str">
        <f>IF($A604="", "", VLOOKUP($A604, '2015 data'!B:G, 3, FALSE))</f>
        <v/>
      </c>
      <c r="C604" s="41" t="str">
        <f>IF($A604="", "", VLOOKUP($A604, '2015 data'!B:G, 4, FALSE))</f>
        <v/>
      </c>
      <c r="D604" s="42" t="str">
        <f>IF('2015 Consolidated'!$A604="", "", VLOOKUP('2015 Consolidated'!$A604, '2015 data'!B:G, 5, FALSE))</f>
        <v/>
      </c>
      <c r="E604" s="43" t="str">
        <f>IF($A604="", "", VLOOKUP($A604, '2015 data'!B:G, 6, FALSE))</f>
        <v/>
      </c>
      <c r="F604" s="43" t="str">
        <f>IF($A604="", "", IFERROR(VLOOKUP($A604, '2015 data'!C:G, 5, FALSE), 0))</f>
        <v/>
      </c>
      <c r="G604" s="44" t="str">
        <f>IFERROR(VLOOKUP($A604, '2015 data'!C:G, 4, FALSE), "")</f>
        <v/>
      </c>
      <c r="H604" s="43" t="str">
        <f t="shared" si="63"/>
        <v/>
      </c>
      <c r="I604" s="45" t="str">
        <f>IF($G604&lt;&gt;"","Received",IF($A604="","",Validation!$D$6-$D604))</f>
        <v/>
      </c>
      <c r="J604" s="49" t="str">
        <f t="shared" si="64"/>
        <v/>
      </c>
      <c r="K604" s="49" t="str">
        <f t="shared" si="65"/>
        <v/>
      </c>
      <c r="L604" s="49" t="str">
        <f t="shared" si="66"/>
        <v/>
      </c>
      <c r="M604" s="49" t="str">
        <f t="shared" si="67"/>
        <v/>
      </c>
      <c r="N604" s="49" t="str">
        <f t="shared" si="68"/>
        <v/>
      </c>
      <c r="O604" t="str">
        <f t="shared" si="69"/>
        <v/>
      </c>
    </row>
    <row r="605" spans="1:15" ht="14.4" thickTop="1" thickBot="1" x14ac:dyDescent="0.3">
      <c r="A605" s="41" t="str">
        <f>IF('2015 data'!$A605 = "Sales", '2015 data'!B605, "")</f>
        <v/>
      </c>
      <c r="B605" s="41" t="str">
        <f>IF($A605="", "", VLOOKUP($A605, '2015 data'!B:G, 3, FALSE))</f>
        <v/>
      </c>
      <c r="C605" s="41" t="str">
        <f>IF($A605="", "", VLOOKUP($A605, '2015 data'!B:G, 4, FALSE))</f>
        <v/>
      </c>
      <c r="D605" s="42" t="str">
        <f>IF('2015 Consolidated'!$A605="", "", VLOOKUP('2015 Consolidated'!$A605, '2015 data'!B:G, 5, FALSE))</f>
        <v/>
      </c>
      <c r="E605" s="43" t="str">
        <f>IF($A605="", "", VLOOKUP($A605, '2015 data'!B:G, 6, FALSE))</f>
        <v/>
      </c>
      <c r="F605" s="43" t="str">
        <f>IF($A605="", "", IFERROR(VLOOKUP($A605, '2015 data'!C:G, 5, FALSE), 0))</f>
        <v/>
      </c>
      <c r="G605" s="44" t="str">
        <f>IFERROR(VLOOKUP($A605, '2015 data'!C:G, 4, FALSE), "")</f>
        <v/>
      </c>
      <c r="H605" s="43" t="str">
        <f t="shared" si="63"/>
        <v/>
      </c>
      <c r="I605" s="45" t="str">
        <f>IF($G605&lt;&gt;"","Received",IF($A605="","",Validation!$D$6-$D605))</f>
        <v/>
      </c>
      <c r="J605" s="49" t="str">
        <f t="shared" si="64"/>
        <v/>
      </c>
      <c r="K605" s="49" t="str">
        <f t="shared" si="65"/>
        <v/>
      </c>
      <c r="L605" s="49" t="str">
        <f t="shared" si="66"/>
        <v/>
      </c>
      <c r="M605" s="49" t="str">
        <f t="shared" si="67"/>
        <v/>
      </c>
      <c r="N605" s="49" t="str">
        <f t="shared" si="68"/>
        <v/>
      </c>
      <c r="O605" t="str">
        <f t="shared" si="69"/>
        <v/>
      </c>
    </row>
    <row r="606" spans="1:15" ht="14.4" thickTop="1" thickBot="1" x14ac:dyDescent="0.3">
      <c r="A606" s="41" t="str">
        <f>IF('2015 data'!$A606 = "Sales", '2015 data'!B606, "")</f>
        <v/>
      </c>
      <c r="B606" s="41" t="str">
        <f>IF($A606="", "", VLOOKUP($A606, '2015 data'!B:G, 3, FALSE))</f>
        <v/>
      </c>
      <c r="C606" s="41" t="str">
        <f>IF($A606="", "", VLOOKUP($A606, '2015 data'!B:G, 4, FALSE))</f>
        <v/>
      </c>
      <c r="D606" s="42" t="str">
        <f>IF('2015 Consolidated'!$A606="", "", VLOOKUP('2015 Consolidated'!$A606, '2015 data'!B:G, 5, FALSE))</f>
        <v/>
      </c>
      <c r="E606" s="43" t="str">
        <f>IF($A606="", "", VLOOKUP($A606, '2015 data'!B:G, 6, FALSE))</f>
        <v/>
      </c>
      <c r="F606" s="43" t="str">
        <f>IF($A606="", "", IFERROR(VLOOKUP($A606, '2015 data'!C:G, 5, FALSE), 0))</f>
        <v/>
      </c>
      <c r="G606" s="44" t="str">
        <f>IFERROR(VLOOKUP($A606, '2015 data'!C:G, 4, FALSE), "")</f>
        <v/>
      </c>
      <c r="H606" s="43" t="str">
        <f t="shared" si="63"/>
        <v/>
      </c>
      <c r="I606" s="45" t="str">
        <f>IF($G606&lt;&gt;"","Received",IF($A606="","",Validation!$D$6-$D606))</f>
        <v/>
      </c>
      <c r="J606" s="49" t="str">
        <f t="shared" si="64"/>
        <v/>
      </c>
      <c r="K606" s="49" t="str">
        <f t="shared" si="65"/>
        <v/>
      </c>
      <c r="L606" s="49" t="str">
        <f t="shared" si="66"/>
        <v/>
      </c>
      <c r="M606" s="49" t="str">
        <f t="shared" si="67"/>
        <v/>
      </c>
      <c r="N606" s="49" t="str">
        <f t="shared" si="68"/>
        <v/>
      </c>
      <c r="O606" t="str">
        <f t="shared" si="69"/>
        <v/>
      </c>
    </row>
    <row r="607" spans="1:15" ht="14.4" thickTop="1" thickBot="1" x14ac:dyDescent="0.3">
      <c r="A607" s="41" t="str">
        <f>IF('2015 data'!$A607 = "Sales", '2015 data'!B607, "")</f>
        <v/>
      </c>
      <c r="B607" s="41" t="str">
        <f>IF($A607="", "", VLOOKUP($A607, '2015 data'!B:G, 3, FALSE))</f>
        <v/>
      </c>
      <c r="C607" s="41" t="str">
        <f>IF($A607="", "", VLOOKUP($A607, '2015 data'!B:G, 4, FALSE))</f>
        <v/>
      </c>
      <c r="D607" s="42" t="str">
        <f>IF('2015 Consolidated'!$A607="", "", VLOOKUP('2015 Consolidated'!$A607, '2015 data'!B:G, 5, FALSE))</f>
        <v/>
      </c>
      <c r="E607" s="43" t="str">
        <f>IF($A607="", "", VLOOKUP($A607, '2015 data'!B:G, 6, FALSE))</f>
        <v/>
      </c>
      <c r="F607" s="43" t="str">
        <f>IF($A607="", "", IFERROR(VLOOKUP($A607, '2015 data'!C:G, 5, FALSE), 0))</f>
        <v/>
      </c>
      <c r="G607" s="44" t="str">
        <f>IFERROR(VLOOKUP($A607, '2015 data'!C:G, 4, FALSE), "")</f>
        <v/>
      </c>
      <c r="H607" s="43" t="str">
        <f t="shared" si="63"/>
        <v/>
      </c>
      <c r="I607" s="45" t="str">
        <f>IF($G607&lt;&gt;"","Received",IF($A607="","",Validation!$D$6-$D607))</f>
        <v/>
      </c>
      <c r="J607" s="49" t="str">
        <f t="shared" si="64"/>
        <v/>
      </c>
      <c r="K607" s="49" t="str">
        <f t="shared" si="65"/>
        <v/>
      </c>
      <c r="L607" s="49" t="str">
        <f t="shared" si="66"/>
        <v/>
      </c>
      <c r="M607" s="49" t="str">
        <f t="shared" si="67"/>
        <v/>
      </c>
      <c r="N607" s="49" t="str">
        <f t="shared" si="68"/>
        <v/>
      </c>
      <c r="O607" t="str">
        <f t="shared" si="69"/>
        <v/>
      </c>
    </row>
    <row r="608" spans="1:15" ht="14.4" thickTop="1" thickBot="1" x14ac:dyDescent="0.3">
      <c r="A608" s="41" t="str">
        <f>IF('2015 data'!$A608 = "Sales", '2015 data'!B608, "")</f>
        <v/>
      </c>
      <c r="B608" s="41" t="str">
        <f>IF($A608="", "", VLOOKUP($A608, '2015 data'!B:G, 3, FALSE))</f>
        <v/>
      </c>
      <c r="C608" s="41" t="str">
        <f>IF($A608="", "", VLOOKUP($A608, '2015 data'!B:G, 4, FALSE))</f>
        <v/>
      </c>
      <c r="D608" s="42" t="str">
        <f>IF('2015 Consolidated'!$A608="", "", VLOOKUP('2015 Consolidated'!$A608, '2015 data'!B:G, 5, FALSE))</f>
        <v/>
      </c>
      <c r="E608" s="43" t="str">
        <f>IF($A608="", "", VLOOKUP($A608, '2015 data'!B:G, 6, FALSE))</f>
        <v/>
      </c>
      <c r="F608" s="43" t="str">
        <f>IF($A608="", "", IFERROR(VLOOKUP($A608, '2015 data'!C:G, 5, FALSE), 0))</f>
        <v/>
      </c>
      <c r="G608" s="44" t="str">
        <f>IFERROR(VLOOKUP($A608, '2015 data'!C:G, 4, FALSE), "")</f>
        <v/>
      </c>
      <c r="H608" s="43" t="str">
        <f t="shared" si="63"/>
        <v/>
      </c>
      <c r="I608" s="45" t="str">
        <f>IF($G608&lt;&gt;"","Received",IF($A608="","",Validation!$D$6-$D608))</f>
        <v/>
      </c>
      <c r="J608" s="49" t="str">
        <f t="shared" si="64"/>
        <v/>
      </c>
      <c r="K608" s="49" t="str">
        <f t="shared" si="65"/>
        <v/>
      </c>
      <c r="L608" s="49" t="str">
        <f t="shared" si="66"/>
        <v/>
      </c>
      <c r="M608" s="49" t="str">
        <f t="shared" si="67"/>
        <v/>
      </c>
      <c r="N608" s="49" t="str">
        <f t="shared" si="68"/>
        <v/>
      </c>
      <c r="O608" t="str">
        <f t="shared" si="69"/>
        <v/>
      </c>
    </row>
    <row r="609" spans="1:15" ht="14.4" thickTop="1" thickBot="1" x14ac:dyDescent="0.3">
      <c r="A609" s="41" t="str">
        <f>IF('2015 data'!$A609 = "Sales", '2015 data'!B609, "")</f>
        <v/>
      </c>
      <c r="B609" s="41" t="str">
        <f>IF($A609="", "", VLOOKUP($A609, '2015 data'!B:G, 3, FALSE))</f>
        <v/>
      </c>
      <c r="C609" s="41" t="str">
        <f>IF($A609="", "", VLOOKUP($A609, '2015 data'!B:G, 4, FALSE))</f>
        <v/>
      </c>
      <c r="D609" s="42" t="str">
        <f>IF('2015 Consolidated'!$A609="", "", VLOOKUP('2015 Consolidated'!$A609, '2015 data'!B:G, 5, FALSE))</f>
        <v/>
      </c>
      <c r="E609" s="43" t="str">
        <f>IF($A609="", "", VLOOKUP($A609, '2015 data'!B:G, 6, FALSE))</f>
        <v/>
      </c>
      <c r="F609" s="43" t="str">
        <f>IF($A609="", "", IFERROR(VLOOKUP($A609, '2015 data'!C:G, 5, FALSE), 0))</f>
        <v/>
      </c>
      <c r="G609" s="44" t="str">
        <f>IFERROR(VLOOKUP($A609, '2015 data'!C:G, 4, FALSE), "")</f>
        <v/>
      </c>
      <c r="H609" s="43" t="str">
        <f t="shared" si="63"/>
        <v/>
      </c>
      <c r="I609" s="45" t="str">
        <f>IF($G609&lt;&gt;"","Received",IF($A609="","",Validation!$D$6-$D609))</f>
        <v/>
      </c>
      <c r="J609" s="49" t="str">
        <f t="shared" si="64"/>
        <v/>
      </c>
      <c r="K609" s="49" t="str">
        <f t="shared" si="65"/>
        <v/>
      </c>
      <c r="L609" s="49" t="str">
        <f t="shared" si="66"/>
        <v/>
      </c>
      <c r="M609" s="49" t="str">
        <f t="shared" si="67"/>
        <v/>
      </c>
      <c r="N609" s="49" t="str">
        <f t="shared" si="68"/>
        <v/>
      </c>
      <c r="O609" t="str">
        <f t="shared" si="69"/>
        <v/>
      </c>
    </row>
    <row r="610" spans="1:15" ht="14.4" thickTop="1" thickBot="1" x14ac:dyDescent="0.3">
      <c r="A610" s="41" t="str">
        <f>IF('2015 data'!$A610 = "Sales", '2015 data'!B610, "")</f>
        <v/>
      </c>
      <c r="B610" s="41" t="str">
        <f>IF($A610="", "", VLOOKUP($A610, '2015 data'!B:G, 3, FALSE))</f>
        <v/>
      </c>
      <c r="C610" s="41" t="str">
        <f>IF($A610="", "", VLOOKUP($A610, '2015 data'!B:G, 4, FALSE))</f>
        <v/>
      </c>
      <c r="D610" s="42" t="str">
        <f>IF('2015 Consolidated'!$A610="", "", VLOOKUP('2015 Consolidated'!$A610, '2015 data'!B:G, 5, FALSE))</f>
        <v/>
      </c>
      <c r="E610" s="43" t="str">
        <f>IF($A610="", "", VLOOKUP($A610, '2015 data'!B:G, 6, FALSE))</f>
        <v/>
      </c>
      <c r="F610" s="43" t="str">
        <f>IF($A610="", "", IFERROR(VLOOKUP($A610, '2015 data'!C:G, 5, FALSE), 0))</f>
        <v/>
      </c>
      <c r="G610" s="44" t="str">
        <f>IFERROR(VLOOKUP($A610, '2015 data'!C:G, 4, FALSE), "")</f>
        <v/>
      </c>
      <c r="H610" s="43" t="str">
        <f t="shared" si="63"/>
        <v/>
      </c>
      <c r="I610" s="45" t="str">
        <f>IF($G610&lt;&gt;"","Received",IF($A610="","",Validation!$D$6-$D610))</f>
        <v/>
      </c>
      <c r="J610" s="49" t="str">
        <f t="shared" si="64"/>
        <v/>
      </c>
      <c r="K610" s="49" t="str">
        <f t="shared" si="65"/>
        <v/>
      </c>
      <c r="L610" s="49" t="str">
        <f t="shared" si="66"/>
        <v/>
      </c>
      <c r="M610" s="49" t="str">
        <f t="shared" si="67"/>
        <v/>
      </c>
      <c r="N610" s="49" t="str">
        <f t="shared" si="68"/>
        <v/>
      </c>
      <c r="O610" t="str">
        <f t="shared" si="69"/>
        <v/>
      </c>
    </row>
    <row r="611" spans="1:15" ht="14.4" thickTop="1" thickBot="1" x14ac:dyDescent="0.3">
      <c r="A611" s="41" t="str">
        <f>IF('2015 data'!$A611 = "Sales", '2015 data'!B611, "")</f>
        <v/>
      </c>
      <c r="B611" s="41" t="str">
        <f>IF($A611="", "", VLOOKUP($A611, '2015 data'!B:G, 3, FALSE))</f>
        <v/>
      </c>
      <c r="C611" s="41" t="str">
        <f>IF($A611="", "", VLOOKUP($A611, '2015 data'!B:G, 4, FALSE))</f>
        <v/>
      </c>
      <c r="D611" s="42" t="str">
        <f>IF('2015 Consolidated'!$A611="", "", VLOOKUP('2015 Consolidated'!$A611, '2015 data'!B:G, 5, FALSE))</f>
        <v/>
      </c>
      <c r="E611" s="43" t="str">
        <f>IF($A611="", "", VLOOKUP($A611, '2015 data'!B:G, 6, FALSE))</f>
        <v/>
      </c>
      <c r="F611" s="43" t="str">
        <f>IF($A611="", "", IFERROR(VLOOKUP($A611, '2015 data'!C:G, 5, FALSE), 0))</f>
        <v/>
      </c>
      <c r="G611" s="44" t="str">
        <f>IFERROR(VLOOKUP($A611, '2015 data'!C:G, 4, FALSE), "")</f>
        <v/>
      </c>
      <c r="H611" s="43" t="str">
        <f t="shared" si="63"/>
        <v/>
      </c>
      <c r="I611" s="45" t="str">
        <f>IF($G611&lt;&gt;"","Received",IF($A611="","",Validation!$D$6-$D611))</f>
        <v/>
      </c>
      <c r="J611" s="49" t="str">
        <f t="shared" si="64"/>
        <v/>
      </c>
      <c r="K611" s="49" t="str">
        <f t="shared" si="65"/>
        <v/>
      </c>
      <c r="L611" s="49" t="str">
        <f t="shared" si="66"/>
        <v/>
      </c>
      <c r="M611" s="49" t="str">
        <f t="shared" si="67"/>
        <v/>
      </c>
      <c r="N611" s="49" t="str">
        <f t="shared" si="68"/>
        <v/>
      </c>
      <c r="O611" t="str">
        <f t="shared" si="69"/>
        <v/>
      </c>
    </row>
    <row r="612" spans="1:15" ht="14.4" thickTop="1" thickBot="1" x14ac:dyDescent="0.3">
      <c r="A612" s="41" t="str">
        <f>IF('2015 data'!$A612 = "Sales", '2015 data'!B612, "")</f>
        <v/>
      </c>
      <c r="B612" s="41" t="str">
        <f>IF($A612="", "", VLOOKUP($A612, '2015 data'!B:G, 3, FALSE))</f>
        <v/>
      </c>
      <c r="C612" s="41" t="str">
        <f>IF($A612="", "", VLOOKUP($A612, '2015 data'!B:G, 4, FALSE))</f>
        <v/>
      </c>
      <c r="D612" s="42" t="str">
        <f>IF('2015 Consolidated'!$A612="", "", VLOOKUP('2015 Consolidated'!$A612, '2015 data'!B:G, 5, FALSE))</f>
        <v/>
      </c>
      <c r="E612" s="43" t="str">
        <f>IF($A612="", "", VLOOKUP($A612, '2015 data'!B:G, 6, FALSE))</f>
        <v/>
      </c>
      <c r="F612" s="43" t="str">
        <f>IF($A612="", "", IFERROR(VLOOKUP($A612, '2015 data'!C:G, 5, FALSE), 0))</f>
        <v/>
      </c>
      <c r="G612" s="44" t="str">
        <f>IFERROR(VLOOKUP($A612, '2015 data'!C:G, 4, FALSE), "")</f>
        <v/>
      </c>
      <c r="H612" s="43" t="str">
        <f t="shared" si="63"/>
        <v/>
      </c>
      <c r="I612" s="45" t="str">
        <f>IF($G612&lt;&gt;"","Received",IF($A612="","",Validation!$D$6-$D612))</f>
        <v/>
      </c>
      <c r="J612" s="49" t="str">
        <f t="shared" si="64"/>
        <v/>
      </c>
      <c r="K612" s="49" t="str">
        <f t="shared" si="65"/>
        <v/>
      </c>
      <c r="L612" s="49" t="str">
        <f t="shared" si="66"/>
        <v/>
      </c>
      <c r="M612" s="49" t="str">
        <f t="shared" si="67"/>
        <v/>
      </c>
      <c r="N612" s="49" t="str">
        <f t="shared" si="68"/>
        <v/>
      </c>
      <c r="O612" t="str">
        <f t="shared" si="69"/>
        <v/>
      </c>
    </row>
    <row r="613" spans="1:15" ht="14.4" thickTop="1" thickBot="1" x14ac:dyDescent="0.3">
      <c r="A613" s="41" t="str">
        <f>IF('2015 data'!$A613 = "Sales", '2015 data'!B613, "")</f>
        <v/>
      </c>
      <c r="B613" s="41" t="str">
        <f>IF($A613="", "", VLOOKUP($A613, '2015 data'!B:G, 3, FALSE))</f>
        <v/>
      </c>
      <c r="C613" s="41" t="str">
        <f>IF($A613="", "", VLOOKUP($A613, '2015 data'!B:G, 4, FALSE))</f>
        <v/>
      </c>
      <c r="D613" s="42" t="str">
        <f>IF('2015 Consolidated'!$A613="", "", VLOOKUP('2015 Consolidated'!$A613, '2015 data'!B:G, 5, FALSE))</f>
        <v/>
      </c>
      <c r="E613" s="43" t="str">
        <f>IF($A613="", "", VLOOKUP($A613, '2015 data'!B:G, 6, FALSE))</f>
        <v/>
      </c>
      <c r="F613" s="43" t="str">
        <f>IF($A613="", "", IFERROR(VLOOKUP($A613, '2015 data'!C:G, 5, FALSE), 0))</f>
        <v/>
      </c>
      <c r="G613" s="44" t="str">
        <f>IFERROR(VLOOKUP($A613, '2015 data'!C:G, 4, FALSE), "")</f>
        <v/>
      </c>
      <c r="H613" s="43" t="str">
        <f t="shared" si="63"/>
        <v/>
      </c>
      <c r="I613" s="45" t="str">
        <f>IF($G613&lt;&gt;"","Received",IF($A613="","",Validation!$D$6-$D613))</f>
        <v/>
      </c>
      <c r="J613" s="49" t="str">
        <f t="shared" si="64"/>
        <v/>
      </c>
      <c r="K613" s="49" t="str">
        <f t="shared" si="65"/>
        <v/>
      </c>
      <c r="L613" s="49" t="str">
        <f t="shared" si="66"/>
        <v/>
      </c>
      <c r="M613" s="49" t="str">
        <f t="shared" si="67"/>
        <v/>
      </c>
      <c r="N613" s="49" t="str">
        <f t="shared" si="68"/>
        <v/>
      </c>
      <c r="O613" t="str">
        <f t="shared" si="69"/>
        <v/>
      </c>
    </row>
    <row r="614" spans="1:15" ht="14.4" thickTop="1" thickBot="1" x14ac:dyDescent="0.3">
      <c r="A614" s="41" t="str">
        <f>IF('2015 data'!$A614 = "Sales", '2015 data'!B614, "")</f>
        <v/>
      </c>
      <c r="B614" s="41" t="str">
        <f>IF($A614="", "", VLOOKUP($A614, '2015 data'!B:G, 3, FALSE))</f>
        <v/>
      </c>
      <c r="C614" s="41" t="str">
        <f>IF($A614="", "", VLOOKUP($A614, '2015 data'!B:G, 4, FALSE))</f>
        <v/>
      </c>
      <c r="D614" s="42" t="str">
        <f>IF('2015 Consolidated'!$A614="", "", VLOOKUP('2015 Consolidated'!$A614, '2015 data'!B:G, 5, FALSE))</f>
        <v/>
      </c>
      <c r="E614" s="43" t="str">
        <f>IF($A614="", "", VLOOKUP($A614, '2015 data'!B:G, 6, FALSE))</f>
        <v/>
      </c>
      <c r="F614" s="43" t="str">
        <f>IF($A614="", "", IFERROR(VLOOKUP($A614, '2015 data'!C:G, 5, FALSE), 0))</f>
        <v/>
      </c>
      <c r="G614" s="44" t="str">
        <f>IFERROR(VLOOKUP($A614, '2015 data'!C:G, 4, FALSE), "")</f>
        <v/>
      </c>
      <c r="H614" s="43" t="str">
        <f t="shared" si="63"/>
        <v/>
      </c>
      <c r="I614" s="45" t="str">
        <f>IF($G614&lt;&gt;"","Received",IF($A614="","",Validation!$D$6-$D614))</f>
        <v/>
      </c>
      <c r="J614" s="49" t="str">
        <f t="shared" si="64"/>
        <v/>
      </c>
      <c r="K614" s="49" t="str">
        <f t="shared" si="65"/>
        <v/>
      </c>
      <c r="L614" s="49" t="str">
        <f t="shared" si="66"/>
        <v/>
      </c>
      <c r="M614" s="49" t="str">
        <f t="shared" si="67"/>
        <v/>
      </c>
      <c r="N614" s="49" t="str">
        <f t="shared" si="68"/>
        <v/>
      </c>
      <c r="O614" t="str">
        <f t="shared" si="69"/>
        <v/>
      </c>
    </row>
    <row r="615" spans="1:15" ht="14.4" thickTop="1" thickBot="1" x14ac:dyDescent="0.3">
      <c r="A615" s="41" t="str">
        <f>IF('2015 data'!$A615 = "Sales", '2015 data'!B615, "")</f>
        <v/>
      </c>
      <c r="B615" s="41" t="str">
        <f>IF($A615="", "", VLOOKUP($A615, '2015 data'!B:G, 3, FALSE))</f>
        <v/>
      </c>
      <c r="C615" s="41" t="str">
        <f>IF($A615="", "", VLOOKUP($A615, '2015 data'!B:G, 4, FALSE))</f>
        <v/>
      </c>
      <c r="D615" s="42" t="str">
        <f>IF('2015 Consolidated'!$A615="", "", VLOOKUP('2015 Consolidated'!$A615, '2015 data'!B:G, 5, FALSE))</f>
        <v/>
      </c>
      <c r="E615" s="43" t="str">
        <f>IF($A615="", "", VLOOKUP($A615, '2015 data'!B:G, 6, FALSE))</f>
        <v/>
      </c>
      <c r="F615" s="43" t="str">
        <f>IF($A615="", "", IFERROR(VLOOKUP($A615, '2015 data'!C:G, 5, FALSE), 0))</f>
        <v/>
      </c>
      <c r="G615" s="44" t="str">
        <f>IFERROR(VLOOKUP($A615, '2015 data'!C:G, 4, FALSE), "")</f>
        <v/>
      </c>
      <c r="H615" s="43" t="str">
        <f t="shared" si="63"/>
        <v/>
      </c>
      <c r="I615" s="45" t="str">
        <f>IF($G615&lt;&gt;"","Received",IF($A615="","",Validation!$D$6-$D615))</f>
        <v/>
      </c>
      <c r="J615" s="49" t="str">
        <f t="shared" si="64"/>
        <v/>
      </c>
      <c r="K615" s="49" t="str">
        <f t="shared" si="65"/>
        <v/>
      </c>
      <c r="L615" s="49" t="str">
        <f t="shared" si="66"/>
        <v/>
      </c>
      <c r="M615" s="49" t="str">
        <f t="shared" si="67"/>
        <v/>
      </c>
      <c r="N615" s="49" t="str">
        <f t="shared" si="68"/>
        <v/>
      </c>
      <c r="O615" t="str">
        <f t="shared" si="69"/>
        <v/>
      </c>
    </row>
    <row r="616" spans="1:15" ht="14.4" thickTop="1" thickBot="1" x14ac:dyDescent="0.3">
      <c r="A616" s="41" t="str">
        <f>IF('2015 data'!$A616 = "Sales", '2015 data'!B616, "")</f>
        <v/>
      </c>
      <c r="B616" s="41" t="str">
        <f>IF($A616="", "", VLOOKUP($A616, '2015 data'!B:G, 3, FALSE))</f>
        <v/>
      </c>
      <c r="C616" s="41" t="str">
        <f>IF($A616="", "", VLOOKUP($A616, '2015 data'!B:G, 4, FALSE))</f>
        <v/>
      </c>
      <c r="D616" s="42" t="str">
        <f>IF('2015 Consolidated'!$A616="", "", VLOOKUP('2015 Consolidated'!$A616, '2015 data'!B:G, 5, FALSE))</f>
        <v/>
      </c>
      <c r="E616" s="43" t="str">
        <f>IF($A616="", "", VLOOKUP($A616, '2015 data'!B:G, 6, FALSE))</f>
        <v/>
      </c>
      <c r="F616" s="43" t="str">
        <f>IF($A616="", "", IFERROR(VLOOKUP($A616, '2015 data'!C:G, 5, FALSE), 0))</f>
        <v/>
      </c>
      <c r="G616" s="44" t="str">
        <f>IFERROR(VLOOKUP($A616, '2015 data'!C:G, 4, FALSE), "")</f>
        <v/>
      </c>
      <c r="H616" s="43" t="str">
        <f t="shared" si="63"/>
        <v/>
      </c>
      <c r="I616" s="45" t="str">
        <f>IF($G616&lt;&gt;"","Received",IF($A616="","",Validation!$D$6-$D616))</f>
        <v/>
      </c>
      <c r="J616" s="49" t="str">
        <f t="shared" si="64"/>
        <v/>
      </c>
      <c r="K616" s="49" t="str">
        <f t="shared" si="65"/>
        <v/>
      </c>
      <c r="L616" s="49" t="str">
        <f t="shared" si="66"/>
        <v/>
      </c>
      <c r="M616" s="49" t="str">
        <f t="shared" si="67"/>
        <v/>
      </c>
      <c r="N616" s="49" t="str">
        <f t="shared" si="68"/>
        <v/>
      </c>
      <c r="O616" t="str">
        <f t="shared" si="69"/>
        <v/>
      </c>
    </row>
    <row r="617" spans="1:15" ht="14.4" thickTop="1" thickBot="1" x14ac:dyDescent="0.3">
      <c r="A617" s="41" t="str">
        <f>IF('2015 data'!$A617 = "Sales", '2015 data'!B617, "")</f>
        <v/>
      </c>
      <c r="B617" s="41" t="str">
        <f>IF($A617="", "", VLOOKUP($A617, '2015 data'!B:G, 3, FALSE))</f>
        <v/>
      </c>
      <c r="C617" s="41" t="str">
        <f>IF($A617="", "", VLOOKUP($A617, '2015 data'!B:G, 4, FALSE))</f>
        <v/>
      </c>
      <c r="D617" s="42" t="str">
        <f>IF('2015 Consolidated'!$A617="", "", VLOOKUP('2015 Consolidated'!$A617, '2015 data'!B:G, 5, FALSE))</f>
        <v/>
      </c>
      <c r="E617" s="43" t="str">
        <f>IF($A617="", "", VLOOKUP($A617, '2015 data'!B:G, 6, FALSE))</f>
        <v/>
      </c>
      <c r="F617" s="43" t="str">
        <f>IF($A617="", "", IFERROR(VLOOKUP($A617, '2015 data'!C:G, 5, FALSE), 0))</f>
        <v/>
      </c>
      <c r="G617" s="44" t="str">
        <f>IFERROR(VLOOKUP($A617, '2015 data'!C:G, 4, FALSE), "")</f>
        <v/>
      </c>
      <c r="H617" s="43" t="str">
        <f t="shared" si="63"/>
        <v/>
      </c>
      <c r="I617" s="45" t="str">
        <f>IF($G617&lt;&gt;"","Received",IF($A617="","",Validation!$D$6-$D617))</f>
        <v/>
      </c>
      <c r="J617" s="49" t="str">
        <f t="shared" si="64"/>
        <v/>
      </c>
      <c r="K617" s="49" t="str">
        <f t="shared" si="65"/>
        <v/>
      </c>
      <c r="L617" s="49" t="str">
        <f t="shared" si="66"/>
        <v/>
      </c>
      <c r="M617" s="49" t="str">
        <f t="shared" si="67"/>
        <v/>
      </c>
      <c r="N617" s="49" t="str">
        <f t="shared" si="68"/>
        <v/>
      </c>
      <c r="O617" t="str">
        <f t="shared" si="69"/>
        <v/>
      </c>
    </row>
    <row r="618" spans="1:15" ht="14.4" thickTop="1" thickBot="1" x14ac:dyDescent="0.3">
      <c r="A618" s="41" t="str">
        <f>IF('2015 data'!$A618 = "Sales", '2015 data'!B618, "")</f>
        <v/>
      </c>
      <c r="B618" s="41" t="str">
        <f>IF($A618="", "", VLOOKUP($A618, '2015 data'!B:G, 3, FALSE))</f>
        <v/>
      </c>
      <c r="C618" s="41" t="str">
        <f>IF($A618="", "", VLOOKUP($A618, '2015 data'!B:G, 4, FALSE))</f>
        <v/>
      </c>
      <c r="D618" s="42" t="str">
        <f>IF('2015 Consolidated'!$A618="", "", VLOOKUP('2015 Consolidated'!$A618, '2015 data'!B:G, 5, FALSE))</f>
        <v/>
      </c>
      <c r="E618" s="43" t="str">
        <f>IF($A618="", "", VLOOKUP($A618, '2015 data'!B:G, 6, FALSE))</f>
        <v/>
      </c>
      <c r="F618" s="43" t="str">
        <f>IF($A618="", "", IFERROR(VLOOKUP($A618, '2015 data'!C:G, 5, FALSE), 0))</f>
        <v/>
      </c>
      <c r="G618" s="44" t="str">
        <f>IFERROR(VLOOKUP($A618, '2015 data'!C:G, 4, FALSE), "")</f>
        <v/>
      </c>
      <c r="H618" s="43" t="str">
        <f t="shared" si="63"/>
        <v/>
      </c>
      <c r="I618" s="45" t="str">
        <f>IF($G618&lt;&gt;"","Received",IF($A618="","",Validation!$D$6-$D618))</f>
        <v/>
      </c>
      <c r="J618" s="49" t="str">
        <f t="shared" si="64"/>
        <v/>
      </c>
      <c r="K618" s="49" t="str">
        <f t="shared" si="65"/>
        <v/>
      </c>
      <c r="L618" s="49" t="str">
        <f t="shared" si="66"/>
        <v/>
      </c>
      <c r="M618" s="49" t="str">
        <f t="shared" si="67"/>
        <v/>
      </c>
      <c r="N618" s="49" t="str">
        <f t="shared" si="68"/>
        <v/>
      </c>
      <c r="O618" t="str">
        <f t="shared" si="69"/>
        <v/>
      </c>
    </row>
    <row r="619" spans="1:15" ht="14.4" thickTop="1" thickBot="1" x14ac:dyDescent="0.3">
      <c r="A619" s="41" t="str">
        <f>IF('2015 data'!$A619 = "Sales", '2015 data'!B619, "")</f>
        <v/>
      </c>
      <c r="B619" s="41" t="str">
        <f>IF($A619="", "", VLOOKUP($A619, '2015 data'!B:G, 3, FALSE))</f>
        <v/>
      </c>
      <c r="C619" s="41" t="str">
        <f>IF($A619="", "", VLOOKUP($A619, '2015 data'!B:G, 4, FALSE))</f>
        <v/>
      </c>
      <c r="D619" s="42" t="str">
        <f>IF('2015 Consolidated'!$A619="", "", VLOOKUP('2015 Consolidated'!$A619, '2015 data'!B:G, 5, FALSE))</f>
        <v/>
      </c>
      <c r="E619" s="43" t="str">
        <f>IF($A619="", "", VLOOKUP($A619, '2015 data'!B:G, 6, FALSE))</f>
        <v/>
      </c>
      <c r="F619" s="43" t="str">
        <f>IF($A619="", "", IFERROR(VLOOKUP($A619, '2015 data'!C:G, 5, FALSE), 0))</f>
        <v/>
      </c>
      <c r="G619" s="44" t="str">
        <f>IFERROR(VLOOKUP($A619, '2015 data'!C:G, 4, FALSE), "")</f>
        <v/>
      </c>
      <c r="H619" s="43" t="str">
        <f t="shared" si="63"/>
        <v/>
      </c>
      <c r="I619" s="45" t="str">
        <f>IF($G619&lt;&gt;"","Received",IF($A619="","",Validation!$D$6-$D619))</f>
        <v/>
      </c>
      <c r="J619" s="49" t="str">
        <f t="shared" si="64"/>
        <v/>
      </c>
      <c r="K619" s="49" t="str">
        <f t="shared" si="65"/>
        <v/>
      </c>
      <c r="L619" s="49" t="str">
        <f t="shared" si="66"/>
        <v/>
      </c>
      <c r="M619" s="49" t="str">
        <f t="shared" si="67"/>
        <v/>
      </c>
      <c r="N619" s="49" t="str">
        <f t="shared" si="68"/>
        <v/>
      </c>
      <c r="O619" t="str">
        <f t="shared" si="69"/>
        <v/>
      </c>
    </row>
    <row r="620" spans="1:15" ht="14.4" thickTop="1" thickBot="1" x14ac:dyDescent="0.3">
      <c r="A620" s="41" t="str">
        <f>IF('2015 data'!$A620 = "Sales", '2015 data'!B620, "")</f>
        <v/>
      </c>
      <c r="B620" s="41" t="str">
        <f>IF($A620="", "", VLOOKUP($A620, '2015 data'!B:G, 3, FALSE))</f>
        <v/>
      </c>
      <c r="C620" s="41" t="str">
        <f>IF($A620="", "", VLOOKUP($A620, '2015 data'!B:G, 4, FALSE))</f>
        <v/>
      </c>
      <c r="D620" s="42" t="str">
        <f>IF('2015 Consolidated'!$A620="", "", VLOOKUP('2015 Consolidated'!$A620, '2015 data'!B:G, 5, FALSE))</f>
        <v/>
      </c>
      <c r="E620" s="43" t="str">
        <f>IF($A620="", "", VLOOKUP($A620, '2015 data'!B:G, 6, FALSE))</f>
        <v/>
      </c>
      <c r="F620" s="43" t="str">
        <f>IF($A620="", "", IFERROR(VLOOKUP($A620, '2015 data'!C:G, 5, FALSE), 0))</f>
        <v/>
      </c>
      <c r="G620" s="44" t="str">
        <f>IFERROR(VLOOKUP($A620, '2015 data'!C:G, 4, FALSE), "")</f>
        <v/>
      </c>
      <c r="H620" s="43" t="str">
        <f t="shared" si="63"/>
        <v/>
      </c>
      <c r="I620" s="45" t="str">
        <f>IF($G620&lt;&gt;"","Received",IF($A620="","",Validation!$D$6-$D620))</f>
        <v/>
      </c>
      <c r="J620" s="49" t="str">
        <f t="shared" si="64"/>
        <v/>
      </c>
      <c r="K620" s="49" t="str">
        <f t="shared" si="65"/>
        <v/>
      </c>
      <c r="L620" s="49" t="str">
        <f t="shared" si="66"/>
        <v/>
      </c>
      <c r="M620" s="49" t="str">
        <f t="shared" si="67"/>
        <v/>
      </c>
      <c r="N620" s="49" t="str">
        <f t="shared" si="68"/>
        <v/>
      </c>
      <c r="O620" t="str">
        <f t="shared" si="69"/>
        <v/>
      </c>
    </row>
    <row r="621" spans="1:15" ht="14.4" thickTop="1" thickBot="1" x14ac:dyDescent="0.3">
      <c r="A621" s="41" t="str">
        <f>IF('2015 data'!$A621 = "Sales", '2015 data'!B621, "")</f>
        <v/>
      </c>
      <c r="B621" s="41" t="str">
        <f>IF($A621="", "", VLOOKUP($A621, '2015 data'!B:G, 3, FALSE))</f>
        <v/>
      </c>
      <c r="C621" s="41" t="str">
        <f>IF($A621="", "", VLOOKUP($A621, '2015 data'!B:G, 4, FALSE))</f>
        <v/>
      </c>
      <c r="D621" s="42" t="str">
        <f>IF('2015 Consolidated'!$A621="", "", VLOOKUP('2015 Consolidated'!$A621, '2015 data'!B:G, 5, FALSE))</f>
        <v/>
      </c>
      <c r="E621" s="43" t="str">
        <f>IF($A621="", "", VLOOKUP($A621, '2015 data'!B:G, 6, FALSE))</f>
        <v/>
      </c>
      <c r="F621" s="43" t="str">
        <f>IF($A621="", "", IFERROR(VLOOKUP($A621, '2015 data'!C:G, 5, FALSE), 0))</f>
        <v/>
      </c>
      <c r="G621" s="44" t="str">
        <f>IFERROR(VLOOKUP($A621, '2015 data'!C:G, 4, FALSE), "")</f>
        <v/>
      </c>
      <c r="H621" s="43" t="str">
        <f t="shared" si="63"/>
        <v/>
      </c>
      <c r="I621" s="45" t="str">
        <f>IF($G621&lt;&gt;"","Received",IF($A621="","",Validation!$D$6-$D621))</f>
        <v/>
      </c>
      <c r="J621" s="49" t="str">
        <f t="shared" si="64"/>
        <v/>
      </c>
      <c r="K621" s="49" t="str">
        <f t="shared" si="65"/>
        <v/>
      </c>
      <c r="L621" s="49" t="str">
        <f t="shared" si="66"/>
        <v/>
      </c>
      <c r="M621" s="49" t="str">
        <f t="shared" si="67"/>
        <v/>
      </c>
      <c r="N621" s="49" t="str">
        <f t="shared" si="68"/>
        <v/>
      </c>
      <c r="O621" t="str">
        <f t="shared" si="69"/>
        <v/>
      </c>
    </row>
    <row r="622" spans="1:15" ht="14.4" thickTop="1" thickBot="1" x14ac:dyDescent="0.3">
      <c r="A622" s="41" t="str">
        <f>IF('2015 data'!$A622 = "Sales", '2015 data'!B622, "")</f>
        <v/>
      </c>
      <c r="B622" s="41" t="str">
        <f>IF($A622="", "", VLOOKUP($A622, '2015 data'!B:G, 3, FALSE))</f>
        <v/>
      </c>
      <c r="C622" s="41" t="str">
        <f>IF($A622="", "", VLOOKUP($A622, '2015 data'!B:G, 4, FALSE))</f>
        <v/>
      </c>
      <c r="D622" s="42" t="str">
        <f>IF('2015 Consolidated'!$A622="", "", VLOOKUP('2015 Consolidated'!$A622, '2015 data'!B:G, 5, FALSE))</f>
        <v/>
      </c>
      <c r="E622" s="43" t="str">
        <f>IF($A622="", "", VLOOKUP($A622, '2015 data'!B:G, 6, FALSE))</f>
        <v/>
      </c>
      <c r="F622" s="43" t="str">
        <f>IF($A622="", "", IFERROR(VLOOKUP($A622, '2015 data'!C:G, 5, FALSE), 0))</f>
        <v/>
      </c>
      <c r="G622" s="44" t="str">
        <f>IFERROR(VLOOKUP($A622, '2015 data'!C:G, 4, FALSE), "")</f>
        <v/>
      </c>
      <c r="H622" s="43" t="str">
        <f t="shared" si="63"/>
        <v/>
      </c>
      <c r="I622" s="45" t="str">
        <f>IF($G622&lt;&gt;"","Received",IF($A622="","",Validation!$D$6-$D622))</f>
        <v/>
      </c>
      <c r="J622" s="49" t="str">
        <f t="shared" si="64"/>
        <v/>
      </c>
      <c r="K622" s="49" t="str">
        <f t="shared" si="65"/>
        <v/>
      </c>
      <c r="L622" s="49" t="str">
        <f t="shared" si="66"/>
        <v/>
      </c>
      <c r="M622" s="49" t="str">
        <f t="shared" si="67"/>
        <v/>
      </c>
      <c r="N622" s="49" t="str">
        <f t="shared" si="68"/>
        <v/>
      </c>
      <c r="O622" t="str">
        <f t="shared" si="69"/>
        <v/>
      </c>
    </row>
    <row r="623" spans="1:15" ht="14.4" thickTop="1" thickBot="1" x14ac:dyDescent="0.3">
      <c r="A623" s="41" t="str">
        <f>IF('2015 data'!$A623 = "Sales", '2015 data'!B623, "")</f>
        <v/>
      </c>
      <c r="B623" s="41" t="str">
        <f>IF($A623="", "", VLOOKUP($A623, '2015 data'!B:G, 3, FALSE))</f>
        <v/>
      </c>
      <c r="C623" s="41" t="str">
        <f>IF($A623="", "", VLOOKUP($A623, '2015 data'!B:G, 4, FALSE))</f>
        <v/>
      </c>
      <c r="D623" s="42" t="str">
        <f>IF('2015 Consolidated'!$A623="", "", VLOOKUP('2015 Consolidated'!$A623, '2015 data'!B:G, 5, FALSE))</f>
        <v/>
      </c>
      <c r="E623" s="43" t="str">
        <f>IF($A623="", "", VLOOKUP($A623, '2015 data'!B:G, 6, FALSE))</f>
        <v/>
      </c>
      <c r="F623" s="43" t="str">
        <f>IF($A623="", "", IFERROR(VLOOKUP($A623, '2015 data'!C:G, 5, FALSE), 0))</f>
        <v/>
      </c>
      <c r="G623" s="44" t="str">
        <f>IFERROR(VLOOKUP($A623, '2015 data'!C:G, 4, FALSE), "")</f>
        <v/>
      </c>
      <c r="H623" s="43" t="str">
        <f t="shared" si="63"/>
        <v/>
      </c>
      <c r="I623" s="45" t="str">
        <f>IF($G623&lt;&gt;"","Received",IF($A623="","",Validation!$D$6-$D623))</f>
        <v/>
      </c>
      <c r="J623" s="49" t="str">
        <f t="shared" si="64"/>
        <v/>
      </c>
      <c r="K623" s="49" t="str">
        <f t="shared" si="65"/>
        <v/>
      </c>
      <c r="L623" s="49" t="str">
        <f t="shared" si="66"/>
        <v/>
      </c>
      <c r="M623" s="49" t="str">
        <f t="shared" si="67"/>
        <v/>
      </c>
      <c r="N623" s="49" t="str">
        <f t="shared" si="68"/>
        <v/>
      </c>
      <c r="O623" t="str">
        <f t="shared" si="69"/>
        <v/>
      </c>
    </row>
    <row r="624" spans="1:15" ht="14.4" thickTop="1" thickBot="1" x14ac:dyDescent="0.3">
      <c r="A624" s="41" t="str">
        <f>IF('2015 data'!$A624 = "Sales", '2015 data'!B624, "")</f>
        <v/>
      </c>
      <c r="B624" s="41" t="str">
        <f>IF($A624="", "", VLOOKUP($A624, '2015 data'!B:G, 3, FALSE))</f>
        <v/>
      </c>
      <c r="C624" s="41" t="str">
        <f>IF($A624="", "", VLOOKUP($A624, '2015 data'!B:G, 4, FALSE))</f>
        <v/>
      </c>
      <c r="D624" s="42" t="str">
        <f>IF('2015 Consolidated'!$A624="", "", VLOOKUP('2015 Consolidated'!$A624, '2015 data'!B:G, 5, FALSE))</f>
        <v/>
      </c>
      <c r="E624" s="43" t="str">
        <f>IF($A624="", "", VLOOKUP($A624, '2015 data'!B:G, 6, FALSE))</f>
        <v/>
      </c>
      <c r="F624" s="43" t="str">
        <f>IF($A624="", "", IFERROR(VLOOKUP($A624, '2015 data'!C:G, 5, FALSE), 0))</f>
        <v/>
      </c>
      <c r="G624" s="44" t="str">
        <f>IFERROR(VLOOKUP($A624, '2015 data'!C:G, 4, FALSE), "")</f>
        <v/>
      </c>
      <c r="H624" s="43" t="str">
        <f t="shared" si="63"/>
        <v/>
      </c>
      <c r="I624" s="45" t="str">
        <f>IF($G624&lt;&gt;"","Received",IF($A624="","",Validation!$D$6-$D624))</f>
        <v/>
      </c>
      <c r="J624" s="49" t="str">
        <f t="shared" si="64"/>
        <v/>
      </c>
      <c r="K624" s="49" t="str">
        <f t="shared" si="65"/>
        <v/>
      </c>
      <c r="L624" s="49" t="str">
        <f t="shared" si="66"/>
        <v/>
      </c>
      <c r="M624" s="49" t="str">
        <f t="shared" si="67"/>
        <v/>
      </c>
      <c r="N624" s="49" t="str">
        <f t="shared" si="68"/>
        <v/>
      </c>
      <c r="O624" t="str">
        <f t="shared" si="69"/>
        <v/>
      </c>
    </row>
    <row r="625" spans="1:15" ht="14.4" thickTop="1" thickBot="1" x14ac:dyDescent="0.3">
      <c r="A625" s="41" t="str">
        <f>IF('2015 data'!$A625 = "Sales", '2015 data'!B625, "")</f>
        <v/>
      </c>
      <c r="B625" s="41" t="str">
        <f>IF($A625="", "", VLOOKUP($A625, '2015 data'!B:G, 3, FALSE))</f>
        <v/>
      </c>
      <c r="C625" s="41" t="str">
        <f>IF($A625="", "", VLOOKUP($A625, '2015 data'!B:G, 4, FALSE))</f>
        <v/>
      </c>
      <c r="D625" s="42" t="str">
        <f>IF('2015 Consolidated'!$A625="", "", VLOOKUP('2015 Consolidated'!$A625, '2015 data'!B:G, 5, FALSE))</f>
        <v/>
      </c>
      <c r="E625" s="43" t="str">
        <f>IF($A625="", "", VLOOKUP($A625, '2015 data'!B:G, 6, FALSE))</f>
        <v/>
      </c>
      <c r="F625" s="43" t="str">
        <f>IF($A625="", "", IFERROR(VLOOKUP($A625, '2015 data'!C:G, 5, FALSE), 0))</f>
        <v/>
      </c>
      <c r="G625" s="44" t="str">
        <f>IFERROR(VLOOKUP($A625, '2015 data'!C:G, 4, FALSE), "")</f>
        <v/>
      </c>
      <c r="H625" s="43" t="str">
        <f t="shared" si="63"/>
        <v/>
      </c>
      <c r="I625" s="45" t="str">
        <f>IF($G625&lt;&gt;"","Received",IF($A625="","",Validation!$D$6-$D625))</f>
        <v/>
      </c>
      <c r="J625" s="49" t="str">
        <f t="shared" si="64"/>
        <v/>
      </c>
      <c r="K625" s="49" t="str">
        <f t="shared" si="65"/>
        <v/>
      </c>
      <c r="L625" s="49" t="str">
        <f t="shared" si="66"/>
        <v/>
      </c>
      <c r="M625" s="49" t="str">
        <f t="shared" si="67"/>
        <v/>
      </c>
      <c r="N625" s="49" t="str">
        <f t="shared" si="68"/>
        <v/>
      </c>
      <c r="O625" t="str">
        <f t="shared" si="69"/>
        <v/>
      </c>
    </row>
    <row r="626" spans="1:15" ht="14.4" thickTop="1" thickBot="1" x14ac:dyDescent="0.3">
      <c r="A626" s="41" t="str">
        <f>IF('2015 data'!$A626 = "Sales", '2015 data'!B626, "")</f>
        <v/>
      </c>
      <c r="B626" s="41" t="str">
        <f>IF($A626="", "", VLOOKUP($A626, '2015 data'!B:G, 3, FALSE))</f>
        <v/>
      </c>
      <c r="C626" s="41" t="str">
        <f>IF($A626="", "", VLOOKUP($A626, '2015 data'!B:G, 4, FALSE))</f>
        <v/>
      </c>
      <c r="D626" s="42" t="str">
        <f>IF('2015 Consolidated'!$A626="", "", VLOOKUP('2015 Consolidated'!$A626, '2015 data'!B:G, 5, FALSE))</f>
        <v/>
      </c>
      <c r="E626" s="43" t="str">
        <f>IF($A626="", "", VLOOKUP($A626, '2015 data'!B:G, 6, FALSE))</f>
        <v/>
      </c>
      <c r="F626" s="43" t="str">
        <f>IF($A626="", "", IFERROR(VLOOKUP($A626, '2015 data'!C:G, 5, FALSE), 0))</f>
        <v/>
      </c>
      <c r="G626" s="44" t="str">
        <f>IFERROR(VLOOKUP($A626, '2015 data'!C:G, 4, FALSE), "")</f>
        <v/>
      </c>
      <c r="H626" s="43" t="str">
        <f t="shared" si="63"/>
        <v/>
      </c>
      <c r="I626" s="45" t="str">
        <f>IF($G626&lt;&gt;"","Received",IF($A626="","",Validation!$D$6-$D626))</f>
        <v/>
      </c>
      <c r="J626" s="49" t="str">
        <f t="shared" si="64"/>
        <v/>
      </c>
      <c r="K626" s="49" t="str">
        <f t="shared" si="65"/>
        <v/>
      </c>
      <c r="L626" s="49" t="str">
        <f t="shared" si="66"/>
        <v/>
      </c>
      <c r="M626" s="49" t="str">
        <f t="shared" si="67"/>
        <v/>
      </c>
      <c r="N626" s="49" t="str">
        <f t="shared" si="68"/>
        <v/>
      </c>
      <c r="O626" t="str">
        <f t="shared" si="69"/>
        <v/>
      </c>
    </row>
    <row r="627" spans="1:15" ht="14.4" thickTop="1" thickBot="1" x14ac:dyDescent="0.3">
      <c r="A627" s="41" t="str">
        <f>IF('2015 data'!$A627 = "Sales", '2015 data'!B627, "")</f>
        <v/>
      </c>
      <c r="B627" s="41" t="str">
        <f>IF($A627="", "", VLOOKUP($A627, '2015 data'!B:G, 3, FALSE))</f>
        <v/>
      </c>
      <c r="C627" s="41" t="str">
        <f>IF($A627="", "", VLOOKUP($A627, '2015 data'!B:G, 4, FALSE))</f>
        <v/>
      </c>
      <c r="D627" s="42" t="str">
        <f>IF('2015 Consolidated'!$A627="", "", VLOOKUP('2015 Consolidated'!$A627, '2015 data'!B:G, 5, FALSE))</f>
        <v/>
      </c>
      <c r="E627" s="43" t="str">
        <f>IF($A627="", "", VLOOKUP($A627, '2015 data'!B:G, 6, FALSE))</f>
        <v/>
      </c>
      <c r="F627" s="43" t="str">
        <f>IF($A627="", "", IFERROR(VLOOKUP($A627, '2015 data'!C:G, 5, FALSE), 0))</f>
        <v/>
      </c>
      <c r="G627" s="44" t="str">
        <f>IFERROR(VLOOKUP($A627, '2015 data'!C:G, 4, FALSE), "")</f>
        <v/>
      </c>
      <c r="H627" s="43" t="str">
        <f t="shared" si="63"/>
        <v/>
      </c>
      <c r="I627" s="45" t="str">
        <f>IF($G627&lt;&gt;"","Received",IF($A627="","",Validation!$D$6-$D627))</f>
        <v/>
      </c>
      <c r="J627" s="49" t="str">
        <f t="shared" si="64"/>
        <v/>
      </c>
      <c r="K627" s="49" t="str">
        <f t="shared" si="65"/>
        <v/>
      </c>
      <c r="L627" s="49" t="str">
        <f t="shared" si="66"/>
        <v/>
      </c>
      <c r="M627" s="49" t="str">
        <f t="shared" si="67"/>
        <v/>
      </c>
      <c r="N627" s="49" t="str">
        <f t="shared" si="68"/>
        <v/>
      </c>
      <c r="O627" t="str">
        <f t="shared" si="69"/>
        <v/>
      </c>
    </row>
    <row r="628" spans="1:15" ht="14.4" thickTop="1" thickBot="1" x14ac:dyDescent="0.3">
      <c r="A628" s="41" t="str">
        <f>IF('2015 data'!$A628 = "Sales", '2015 data'!B628, "")</f>
        <v/>
      </c>
      <c r="B628" s="41" t="str">
        <f>IF($A628="", "", VLOOKUP($A628, '2015 data'!B:G, 3, FALSE))</f>
        <v/>
      </c>
      <c r="C628" s="41" t="str">
        <f>IF($A628="", "", VLOOKUP($A628, '2015 data'!B:G, 4, FALSE))</f>
        <v/>
      </c>
      <c r="D628" s="42" t="str">
        <f>IF('2015 Consolidated'!$A628="", "", VLOOKUP('2015 Consolidated'!$A628, '2015 data'!B:G, 5, FALSE))</f>
        <v/>
      </c>
      <c r="E628" s="43" t="str">
        <f>IF($A628="", "", VLOOKUP($A628, '2015 data'!B:G, 6, FALSE))</f>
        <v/>
      </c>
      <c r="F628" s="43" t="str">
        <f>IF($A628="", "", IFERROR(VLOOKUP($A628, '2015 data'!C:G, 5, FALSE), 0))</f>
        <v/>
      </c>
      <c r="G628" s="44" t="str">
        <f>IFERROR(VLOOKUP($A628, '2015 data'!C:G, 4, FALSE), "")</f>
        <v/>
      </c>
      <c r="H628" s="43" t="str">
        <f t="shared" si="63"/>
        <v/>
      </c>
      <c r="I628" s="45" t="str">
        <f>IF($G628&lt;&gt;"","Received",IF($A628="","",Validation!$D$6-$D628))</f>
        <v/>
      </c>
      <c r="J628" s="49" t="str">
        <f t="shared" si="64"/>
        <v/>
      </c>
      <c r="K628" s="49" t="str">
        <f t="shared" si="65"/>
        <v/>
      </c>
      <c r="L628" s="49" t="str">
        <f t="shared" si="66"/>
        <v/>
      </c>
      <c r="M628" s="49" t="str">
        <f t="shared" si="67"/>
        <v/>
      </c>
      <c r="N628" s="49" t="str">
        <f t="shared" si="68"/>
        <v/>
      </c>
      <c r="O628" t="str">
        <f t="shared" si="69"/>
        <v/>
      </c>
    </row>
    <row r="629" spans="1:15" ht="14.4" thickTop="1" thickBot="1" x14ac:dyDescent="0.3">
      <c r="A629" s="41" t="str">
        <f>IF('2015 data'!$A629 = "Sales", '2015 data'!B629, "")</f>
        <v/>
      </c>
      <c r="B629" s="41" t="str">
        <f>IF($A629="", "", VLOOKUP($A629, '2015 data'!B:G, 3, FALSE))</f>
        <v/>
      </c>
      <c r="C629" s="41" t="str">
        <f>IF($A629="", "", VLOOKUP($A629, '2015 data'!B:G, 4, FALSE))</f>
        <v/>
      </c>
      <c r="D629" s="42" t="str">
        <f>IF('2015 Consolidated'!$A629="", "", VLOOKUP('2015 Consolidated'!$A629, '2015 data'!B:G, 5, FALSE))</f>
        <v/>
      </c>
      <c r="E629" s="43" t="str">
        <f>IF($A629="", "", VLOOKUP($A629, '2015 data'!B:G, 6, FALSE))</f>
        <v/>
      </c>
      <c r="F629" s="43" t="str">
        <f>IF($A629="", "", IFERROR(VLOOKUP($A629, '2015 data'!C:G, 5, FALSE), 0))</f>
        <v/>
      </c>
      <c r="G629" s="44" t="str">
        <f>IFERROR(VLOOKUP($A629, '2015 data'!C:G, 4, FALSE), "")</f>
        <v/>
      </c>
      <c r="H629" s="43" t="str">
        <f t="shared" si="63"/>
        <v/>
      </c>
      <c r="I629" s="45" t="str">
        <f>IF($G629&lt;&gt;"","Received",IF($A629="","",Validation!$D$6-$D629))</f>
        <v/>
      </c>
      <c r="J629" s="49" t="str">
        <f t="shared" si="64"/>
        <v/>
      </c>
      <c r="K629" s="49" t="str">
        <f t="shared" si="65"/>
        <v/>
      </c>
      <c r="L629" s="49" t="str">
        <f t="shared" si="66"/>
        <v/>
      </c>
      <c r="M629" s="49" t="str">
        <f t="shared" si="67"/>
        <v/>
      </c>
      <c r="N629" s="49" t="str">
        <f t="shared" si="68"/>
        <v/>
      </c>
      <c r="O629" t="str">
        <f t="shared" si="69"/>
        <v/>
      </c>
    </row>
    <row r="630" spans="1:15" ht="14.4" thickTop="1" thickBot="1" x14ac:dyDescent="0.3">
      <c r="A630" s="41" t="str">
        <f>IF('2015 data'!$A630 = "Sales", '2015 data'!B630, "")</f>
        <v/>
      </c>
      <c r="B630" s="41" t="str">
        <f>IF($A630="", "", VLOOKUP($A630, '2015 data'!B:G, 3, FALSE))</f>
        <v/>
      </c>
      <c r="C630" s="41" t="str">
        <f>IF($A630="", "", VLOOKUP($A630, '2015 data'!B:G, 4, FALSE))</f>
        <v/>
      </c>
      <c r="D630" s="42" t="str">
        <f>IF('2015 Consolidated'!$A630="", "", VLOOKUP('2015 Consolidated'!$A630, '2015 data'!B:G, 5, FALSE))</f>
        <v/>
      </c>
      <c r="E630" s="43" t="str">
        <f>IF($A630="", "", VLOOKUP($A630, '2015 data'!B:G, 6, FALSE))</f>
        <v/>
      </c>
      <c r="F630" s="43" t="str">
        <f>IF($A630="", "", IFERROR(VLOOKUP($A630, '2015 data'!C:G, 5, FALSE), 0))</f>
        <v/>
      </c>
      <c r="G630" s="44" t="str">
        <f>IFERROR(VLOOKUP($A630, '2015 data'!C:G, 4, FALSE), "")</f>
        <v/>
      </c>
      <c r="H630" s="43" t="str">
        <f t="shared" si="63"/>
        <v/>
      </c>
      <c r="I630" s="45" t="str">
        <f>IF($G630&lt;&gt;"","Received",IF($A630="","",Validation!$D$6-$D630))</f>
        <v/>
      </c>
      <c r="J630" s="49" t="str">
        <f t="shared" si="64"/>
        <v/>
      </c>
      <c r="K630" s="49" t="str">
        <f t="shared" si="65"/>
        <v/>
      </c>
      <c r="L630" s="49" t="str">
        <f t="shared" si="66"/>
        <v/>
      </c>
      <c r="M630" s="49" t="str">
        <f t="shared" si="67"/>
        <v/>
      </c>
      <c r="N630" s="49" t="str">
        <f t="shared" si="68"/>
        <v/>
      </c>
      <c r="O630" t="str">
        <f t="shared" si="69"/>
        <v/>
      </c>
    </row>
    <row r="631" spans="1:15" ht="14.4" thickTop="1" thickBot="1" x14ac:dyDescent="0.3">
      <c r="A631" s="41" t="str">
        <f>IF('2015 data'!$A631 = "Sales", '2015 data'!B631, "")</f>
        <v/>
      </c>
      <c r="B631" s="41" t="str">
        <f>IF($A631="", "", VLOOKUP($A631, '2015 data'!B:G, 3, FALSE))</f>
        <v/>
      </c>
      <c r="C631" s="41" t="str">
        <f>IF($A631="", "", VLOOKUP($A631, '2015 data'!B:G, 4, FALSE))</f>
        <v/>
      </c>
      <c r="D631" s="42" t="str">
        <f>IF('2015 Consolidated'!$A631="", "", VLOOKUP('2015 Consolidated'!$A631, '2015 data'!B:G, 5, FALSE))</f>
        <v/>
      </c>
      <c r="E631" s="43" t="str">
        <f>IF($A631="", "", VLOOKUP($A631, '2015 data'!B:G, 6, FALSE))</f>
        <v/>
      </c>
      <c r="F631" s="43" t="str">
        <f>IF($A631="", "", IFERROR(VLOOKUP($A631, '2015 data'!C:G, 5, FALSE), 0))</f>
        <v/>
      </c>
      <c r="G631" s="44" t="str">
        <f>IFERROR(VLOOKUP($A631, '2015 data'!C:G, 4, FALSE), "")</f>
        <v/>
      </c>
      <c r="H631" s="43" t="str">
        <f t="shared" si="63"/>
        <v/>
      </c>
      <c r="I631" s="45" t="str">
        <f>IF($G631&lt;&gt;"","Received",IF($A631="","",Validation!$D$6-$D631))</f>
        <v/>
      </c>
      <c r="J631" s="49" t="str">
        <f t="shared" si="64"/>
        <v/>
      </c>
      <c r="K631" s="49" t="str">
        <f t="shared" si="65"/>
        <v/>
      </c>
      <c r="L631" s="49" t="str">
        <f t="shared" si="66"/>
        <v/>
      </c>
      <c r="M631" s="49" t="str">
        <f t="shared" si="67"/>
        <v/>
      </c>
      <c r="N631" s="49" t="str">
        <f t="shared" si="68"/>
        <v/>
      </c>
      <c r="O631" t="str">
        <f t="shared" si="69"/>
        <v/>
      </c>
    </row>
    <row r="632" spans="1:15" ht="14.4" thickTop="1" thickBot="1" x14ac:dyDescent="0.3">
      <c r="A632" s="41" t="str">
        <f>IF('2015 data'!$A632 = "Sales", '2015 data'!B632, "")</f>
        <v/>
      </c>
      <c r="B632" s="41" t="str">
        <f>IF($A632="", "", VLOOKUP($A632, '2015 data'!B:G, 3, FALSE))</f>
        <v/>
      </c>
      <c r="C632" s="41" t="str">
        <f>IF($A632="", "", VLOOKUP($A632, '2015 data'!B:G, 4, FALSE))</f>
        <v/>
      </c>
      <c r="D632" s="42" t="str">
        <f>IF('2015 Consolidated'!$A632="", "", VLOOKUP('2015 Consolidated'!$A632, '2015 data'!B:G, 5, FALSE))</f>
        <v/>
      </c>
      <c r="E632" s="43" t="str">
        <f>IF($A632="", "", VLOOKUP($A632, '2015 data'!B:G, 6, FALSE))</f>
        <v/>
      </c>
      <c r="F632" s="43" t="str">
        <f>IF($A632="", "", IFERROR(VLOOKUP($A632, '2015 data'!C:G, 5, FALSE), 0))</f>
        <v/>
      </c>
      <c r="G632" s="44" t="str">
        <f>IFERROR(VLOOKUP($A632, '2015 data'!C:G, 4, FALSE), "")</f>
        <v/>
      </c>
      <c r="H632" s="43" t="str">
        <f t="shared" si="63"/>
        <v/>
      </c>
      <c r="I632" s="45" t="str">
        <f>IF($G632&lt;&gt;"","Received",IF($A632="","",Validation!$D$6-$D632))</f>
        <v/>
      </c>
      <c r="J632" s="49" t="str">
        <f t="shared" si="64"/>
        <v/>
      </c>
      <c r="K632" s="49" t="str">
        <f t="shared" si="65"/>
        <v/>
      </c>
      <c r="L632" s="49" t="str">
        <f t="shared" si="66"/>
        <v/>
      </c>
      <c r="M632" s="49" t="str">
        <f t="shared" si="67"/>
        <v/>
      </c>
      <c r="N632" s="49" t="str">
        <f t="shared" si="68"/>
        <v/>
      </c>
      <c r="O632" t="str">
        <f t="shared" si="69"/>
        <v/>
      </c>
    </row>
    <row r="633" spans="1:15" ht="14.4" thickTop="1" thickBot="1" x14ac:dyDescent="0.3">
      <c r="A633" s="41" t="str">
        <f>IF('2015 data'!$A633 = "Sales", '2015 data'!B633, "")</f>
        <v/>
      </c>
      <c r="B633" s="41" t="str">
        <f>IF($A633="", "", VLOOKUP($A633, '2015 data'!B:G, 3, FALSE))</f>
        <v/>
      </c>
      <c r="C633" s="41" t="str">
        <f>IF($A633="", "", VLOOKUP($A633, '2015 data'!B:G, 4, FALSE))</f>
        <v/>
      </c>
      <c r="D633" s="42" t="str">
        <f>IF('2015 Consolidated'!$A633="", "", VLOOKUP('2015 Consolidated'!$A633, '2015 data'!B:G, 5, FALSE))</f>
        <v/>
      </c>
      <c r="E633" s="43" t="str">
        <f>IF($A633="", "", VLOOKUP($A633, '2015 data'!B:G, 6, FALSE))</f>
        <v/>
      </c>
      <c r="F633" s="43" t="str">
        <f>IF($A633="", "", IFERROR(VLOOKUP($A633, '2015 data'!C:G, 5, FALSE), 0))</f>
        <v/>
      </c>
      <c r="G633" s="44" t="str">
        <f>IFERROR(VLOOKUP($A633, '2015 data'!C:G, 4, FALSE), "")</f>
        <v/>
      </c>
      <c r="H633" s="43" t="str">
        <f t="shared" si="63"/>
        <v/>
      </c>
      <c r="I633" s="45" t="str">
        <f>IF($G633&lt;&gt;"","Received",IF($A633="","",Validation!$D$6-$D633))</f>
        <v/>
      </c>
      <c r="J633" s="49" t="str">
        <f t="shared" si="64"/>
        <v/>
      </c>
      <c r="K633" s="49" t="str">
        <f t="shared" si="65"/>
        <v/>
      </c>
      <c r="L633" s="49" t="str">
        <f t="shared" si="66"/>
        <v/>
      </c>
      <c r="M633" s="49" t="str">
        <f t="shared" si="67"/>
        <v/>
      </c>
      <c r="N633" s="49" t="str">
        <f t="shared" si="68"/>
        <v/>
      </c>
      <c r="O633" t="str">
        <f t="shared" si="69"/>
        <v/>
      </c>
    </row>
    <row r="634" spans="1:15" ht="14.4" thickTop="1" thickBot="1" x14ac:dyDescent="0.3">
      <c r="A634" s="41" t="str">
        <f>IF('2015 data'!$A634 = "Sales", '2015 data'!B634, "")</f>
        <v/>
      </c>
      <c r="B634" s="41" t="str">
        <f>IF($A634="", "", VLOOKUP($A634, '2015 data'!B:G, 3, FALSE))</f>
        <v/>
      </c>
      <c r="C634" s="41" t="str">
        <f>IF($A634="", "", VLOOKUP($A634, '2015 data'!B:G, 4, FALSE))</f>
        <v/>
      </c>
      <c r="D634" s="42" t="str">
        <f>IF('2015 Consolidated'!$A634="", "", VLOOKUP('2015 Consolidated'!$A634, '2015 data'!B:G, 5, FALSE))</f>
        <v/>
      </c>
      <c r="E634" s="43" t="str">
        <f>IF($A634="", "", VLOOKUP($A634, '2015 data'!B:G, 6, FALSE))</f>
        <v/>
      </c>
      <c r="F634" s="43" t="str">
        <f>IF($A634="", "", IFERROR(VLOOKUP($A634, '2015 data'!C:G, 5, FALSE), 0))</f>
        <v/>
      </c>
      <c r="G634" s="44" t="str">
        <f>IFERROR(VLOOKUP($A634, '2015 data'!C:G, 4, FALSE), "")</f>
        <v/>
      </c>
      <c r="H634" s="43" t="str">
        <f t="shared" si="63"/>
        <v/>
      </c>
      <c r="I634" s="45" t="str">
        <f>IF($G634&lt;&gt;"","Received",IF($A634="","",Validation!$D$6-$D634))</f>
        <v/>
      </c>
      <c r="J634" s="49" t="str">
        <f t="shared" si="64"/>
        <v/>
      </c>
      <c r="K634" s="49" t="str">
        <f t="shared" si="65"/>
        <v/>
      </c>
      <c r="L634" s="49" t="str">
        <f t="shared" si="66"/>
        <v/>
      </c>
      <c r="M634" s="49" t="str">
        <f t="shared" si="67"/>
        <v/>
      </c>
      <c r="N634" s="49" t="str">
        <f t="shared" si="68"/>
        <v/>
      </c>
      <c r="O634" t="str">
        <f t="shared" si="69"/>
        <v/>
      </c>
    </row>
    <row r="635" spans="1:15" ht="14.4" thickTop="1" thickBot="1" x14ac:dyDescent="0.3">
      <c r="A635" s="41" t="str">
        <f>IF('2015 data'!$A635 = "Sales", '2015 data'!B635, "")</f>
        <v/>
      </c>
      <c r="B635" s="41" t="str">
        <f>IF($A635="", "", VLOOKUP($A635, '2015 data'!B:G, 3, FALSE))</f>
        <v/>
      </c>
      <c r="C635" s="41" t="str">
        <f>IF($A635="", "", VLOOKUP($A635, '2015 data'!B:G, 4, FALSE))</f>
        <v/>
      </c>
      <c r="D635" s="42" t="str">
        <f>IF('2015 Consolidated'!$A635="", "", VLOOKUP('2015 Consolidated'!$A635, '2015 data'!B:G, 5, FALSE))</f>
        <v/>
      </c>
      <c r="E635" s="43" t="str">
        <f>IF($A635="", "", VLOOKUP($A635, '2015 data'!B:G, 6, FALSE))</f>
        <v/>
      </c>
      <c r="F635" s="43" t="str">
        <f>IF($A635="", "", IFERROR(VLOOKUP($A635, '2015 data'!C:G, 5, FALSE), 0))</f>
        <v/>
      </c>
      <c r="G635" s="44" t="str">
        <f>IFERROR(VLOOKUP($A635, '2015 data'!C:G, 4, FALSE), "")</f>
        <v/>
      </c>
      <c r="H635" s="43" t="str">
        <f t="shared" si="63"/>
        <v/>
      </c>
      <c r="I635" s="45" t="str">
        <f>IF($G635&lt;&gt;"","Received",IF($A635="","",Validation!$D$6-$D635))</f>
        <v/>
      </c>
      <c r="J635" s="49" t="str">
        <f t="shared" si="64"/>
        <v/>
      </c>
      <c r="K635" s="49" t="str">
        <f t="shared" si="65"/>
        <v/>
      </c>
      <c r="L635" s="49" t="str">
        <f t="shared" si="66"/>
        <v/>
      </c>
      <c r="M635" s="49" t="str">
        <f t="shared" si="67"/>
        <v/>
      </c>
      <c r="N635" s="49" t="str">
        <f t="shared" si="68"/>
        <v/>
      </c>
      <c r="O635" t="str">
        <f t="shared" si="69"/>
        <v/>
      </c>
    </row>
    <row r="636" spans="1:15" ht="14.4" thickTop="1" thickBot="1" x14ac:dyDescent="0.3">
      <c r="A636" s="41" t="str">
        <f>IF('2015 data'!$A636 = "Sales", '2015 data'!B636, "")</f>
        <v/>
      </c>
      <c r="B636" s="41" t="str">
        <f>IF($A636="", "", VLOOKUP($A636, '2015 data'!B:G, 3, FALSE))</f>
        <v/>
      </c>
      <c r="C636" s="41" t="str">
        <f>IF($A636="", "", VLOOKUP($A636, '2015 data'!B:G, 4, FALSE))</f>
        <v/>
      </c>
      <c r="D636" s="42" t="str">
        <f>IF('2015 Consolidated'!$A636="", "", VLOOKUP('2015 Consolidated'!$A636, '2015 data'!B:G, 5, FALSE))</f>
        <v/>
      </c>
      <c r="E636" s="43" t="str">
        <f>IF($A636="", "", VLOOKUP($A636, '2015 data'!B:G, 6, FALSE))</f>
        <v/>
      </c>
      <c r="F636" s="43" t="str">
        <f>IF($A636="", "", IFERROR(VLOOKUP($A636, '2015 data'!C:G, 5, FALSE), 0))</f>
        <v/>
      </c>
      <c r="G636" s="44" t="str">
        <f>IFERROR(VLOOKUP($A636, '2015 data'!C:G, 4, FALSE), "")</f>
        <v/>
      </c>
      <c r="H636" s="43" t="str">
        <f t="shared" si="63"/>
        <v/>
      </c>
      <c r="I636" s="45" t="str">
        <f>IF($G636&lt;&gt;"","Received",IF($A636="","",Validation!$D$6-$D636))</f>
        <v/>
      </c>
      <c r="J636" s="49" t="str">
        <f t="shared" si="64"/>
        <v/>
      </c>
      <c r="K636" s="49" t="str">
        <f t="shared" si="65"/>
        <v/>
      </c>
      <c r="L636" s="49" t="str">
        <f t="shared" si="66"/>
        <v/>
      </c>
      <c r="M636" s="49" t="str">
        <f t="shared" si="67"/>
        <v/>
      </c>
      <c r="N636" s="49" t="str">
        <f t="shared" si="68"/>
        <v/>
      </c>
      <c r="O636" t="str">
        <f t="shared" si="69"/>
        <v/>
      </c>
    </row>
    <row r="637" spans="1:15" ht="14.4" thickTop="1" thickBot="1" x14ac:dyDescent="0.3">
      <c r="A637" s="41" t="str">
        <f>IF('2015 data'!$A637 = "Sales", '2015 data'!B637, "")</f>
        <v/>
      </c>
      <c r="B637" s="41" t="str">
        <f>IF($A637="", "", VLOOKUP($A637, '2015 data'!B:G, 3, FALSE))</f>
        <v/>
      </c>
      <c r="C637" s="41" t="str">
        <f>IF($A637="", "", VLOOKUP($A637, '2015 data'!B:G, 4, FALSE))</f>
        <v/>
      </c>
      <c r="D637" s="42" t="str">
        <f>IF('2015 Consolidated'!$A637="", "", VLOOKUP('2015 Consolidated'!$A637, '2015 data'!B:G, 5, FALSE))</f>
        <v/>
      </c>
      <c r="E637" s="43" t="str">
        <f>IF($A637="", "", VLOOKUP($A637, '2015 data'!B:G, 6, FALSE))</f>
        <v/>
      </c>
      <c r="F637" s="43" t="str">
        <f>IF($A637="", "", IFERROR(VLOOKUP($A637, '2015 data'!C:G, 5, FALSE), 0))</f>
        <v/>
      </c>
      <c r="G637" s="44" t="str">
        <f>IFERROR(VLOOKUP($A637, '2015 data'!C:G, 4, FALSE), "")</f>
        <v/>
      </c>
      <c r="H637" s="43" t="str">
        <f t="shared" si="63"/>
        <v/>
      </c>
      <c r="I637" s="45" t="str">
        <f>IF($G637&lt;&gt;"","Received",IF($A637="","",Validation!$D$6-$D637))</f>
        <v/>
      </c>
      <c r="J637" s="49" t="str">
        <f t="shared" si="64"/>
        <v/>
      </c>
      <c r="K637" s="49" t="str">
        <f t="shared" si="65"/>
        <v/>
      </c>
      <c r="L637" s="49" t="str">
        <f t="shared" si="66"/>
        <v/>
      </c>
      <c r="M637" s="49" t="str">
        <f t="shared" si="67"/>
        <v/>
      </c>
      <c r="N637" s="49" t="str">
        <f t="shared" si="68"/>
        <v/>
      </c>
      <c r="O637" t="str">
        <f t="shared" si="69"/>
        <v/>
      </c>
    </row>
    <row r="638" spans="1:15" ht="14.4" thickTop="1" thickBot="1" x14ac:dyDescent="0.3">
      <c r="A638" s="41" t="str">
        <f>IF('2015 data'!$A638 = "Sales", '2015 data'!B638, "")</f>
        <v/>
      </c>
      <c r="B638" s="41" t="str">
        <f>IF($A638="", "", VLOOKUP($A638, '2015 data'!B:G, 3, FALSE))</f>
        <v/>
      </c>
      <c r="C638" s="41" t="str">
        <f>IF($A638="", "", VLOOKUP($A638, '2015 data'!B:G, 4, FALSE))</f>
        <v/>
      </c>
      <c r="D638" s="42" t="str">
        <f>IF('2015 Consolidated'!$A638="", "", VLOOKUP('2015 Consolidated'!$A638, '2015 data'!B:G, 5, FALSE))</f>
        <v/>
      </c>
      <c r="E638" s="43" t="str">
        <f>IF($A638="", "", VLOOKUP($A638, '2015 data'!B:G, 6, FALSE))</f>
        <v/>
      </c>
      <c r="F638" s="43" t="str">
        <f>IF($A638="", "", IFERROR(VLOOKUP($A638, '2015 data'!C:G, 5, FALSE), 0))</f>
        <v/>
      </c>
      <c r="G638" s="44" t="str">
        <f>IFERROR(VLOOKUP($A638, '2015 data'!C:G, 4, FALSE), "")</f>
        <v/>
      </c>
      <c r="H638" s="43" t="str">
        <f t="shared" si="63"/>
        <v/>
      </c>
      <c r="I638" s="45" t="str">
        <f>IF($G638&lt;&gt;"","Received",IF($A638="","",Validation!$D$6-$D638))</f>
        <v/>
      </c>
      <c r="J638" s="49" t="str">
        <f t="shared" si="64"/>
        <v/>
      </c>
      <c r="K638" s="49" t="str">
        <f t="shared" si="65"/>
        <v/>
      </c>
      <c r="L638" s="49" t="str">
        <f t="shared" si="66"/>
        <v/>
      </c>
      <c r="M638" s="49" t="str">
        <f t="shared" si="67"/>
        <v/>
      </c>
      <c r="N638" s="49" t="str">
        <f t="shared" si="68"/>
        <v/>
      </c>
      <c r="O638" t="str">
        <f t="shared" si="69"/>
        <v/>
      </c>
    </row>
    <row r="639" spans="1:15" ht="14.4" thickTop="1" thickBot="1" x14ac:dyDescent="0.3">
      <c r="A639" s="41" t="str">
        <f>IF('2015 data'!$A639 = "Sales", '2015 data'!B639, "")</f>
        <v/>
      </c>
      <c r="B639" s="41" t="str">
        <f>IF($A639="", "", VLOOKUP($A639, '2015 data'!B:G, 3, FALSE))</f>
        <v/>
      </c>
      <c r="C639" s="41" t="str">
        <f>IF($A639="", "", VLOOKUP($A639, '2015 data'!B:G, 4, FALSE))</f>
        <v/>
      </c>
      <c r="D639" s="42" t="str">
        <f>IF('2015 Consolidated'!$A639="", "", VLOOKUP('2015 Consolidated'!$A639, '2015 data'!B:G, 5, FALSE))</f>
        <v/>
      </c>
      <c r="E639" s="43" t="str">
        <f>IF($A639="", "", VLOOKUP($A639, '2015 data'!B:G, 6, FALSE))</f>
        <v/>
      </c>
      <c r="F639" s="43" t="str">
        <f>IF($A639="", "", IFERROR(VLOOKUP($A639, '2015 data'!C:G, 5, FALSE), 0))</f>
        <v/>
      </c>
      <c r="G639" s="44" t="str">
        <f>IFERROR(VLOOKUP($A639, '2015 data'!C:G, 4, FALSE), "")</f>
        <v/>
      </c>
      <c r="H639" s="43" t="str">
        <f t="shared" si="63"/>
        <v/>
      </c>
      <c r="I639" s="45" t="str">
        <f>IF($G639&lt;&gt;"","Received",IF($A639="","",Validation!$D$6-$D639))</f>
        <v/>
      </c>
      <c r="J639" s="49" t="str">
        <f t="shared" si="64"/>
        <v/>
      </c>
      <c r="K639" s="49" t="str">
        <f t="shared" si="65"/>
        <v/>
      </c>
      <c r="L639" s="49" t="str">
        <f t="shared" si="66"/>
        <v/>
      </c>
      <c r="M639" s="49" t="str">
        <f t="shared" si="67"/>
        <v/>
      </c>
      <c r="N639" s="49" t="str">
        <f t="shared" si="68"/>
        <v/>
      </c>
      <c r="O639" t="str">
        <f t="shared" si="69"/>
        <v/>
      </c>
    </row>
    <row r="640" spans="1:15" ht="14.4" thickTop="1" thickBot="1" x14ac:dyDescent="0.3">
      <c r="A640" s="41" t="str">
        <f>IF('2015 data'!$A640 = "Sales", '2015 data'!B640, "")</f>
        <v/>
      </c>
      <c r="B640" s="41" t="str">
        <f>IF($A640="", "", VLOOKUP($A640, '2015 data'!B:G, 3, FALSE))</f>
        <v/>
      </c>
      <c r="C640" s="41" t="str">
        <f>IF($A640="", "", VLOOKUP($A640, '2015 data'!B:G, 4, FALSE))</f>
        <v/>
      </c>
      <c r="D640" s="42" t="str">
        <f>IF('2015 Consolidated'!$A640="", "", VLOOKUP('2015 Consolidated'!$A640, '2015 data'!B:G, 5, FALSE))</f>
        <v/>
      </c>
      <c r="E640" s="43" t="str">
        <f>IF($A640="", "", VLOOKUP($A640, '2015 data'!B:G, 6, FALSE))</f>
        <v/>
      </c>
      <c r="F640" s="43" t="str">
        <f>IF($A640="", "", IFERROR(VLOOKUP($A640, '2015 data'!C:G, 5, FALSE), 0))</f>
        <v/>
      </c>
      <c r="G640" s="44" t="str">
        <f>IFERROR(VLOOKUP($A640, '2015 data'!C:G, 4, FALSE), "")</f>
        <v/>
      </c>
      <c r="H640" s="43" t="str">
        <f t="shared" si="63"/>
        <v/>
      </c>
      <c r="I640" s="45" t="str">
        <f>IF($G640&lt;&gt;"","Received",IF($A640="","",Validation!$D$6-$D640))</f>
        <v/>
      </c>
      <c r="J640" s="49" t="str">
        <f t="shared" si="64"/>
        <v/>
      </c>
      <c r="K640" s="49" t="str">
        <f t="shared" si="65"/>
        <v/>
      </c>
      <c r="L640" s="49" t="str">
        <f t="shared" si="66"/>
        <v/>
      </c>
      <c r="M640" s="49" t="str">
        <f t="shared" si="67"/>
        <v/>
      </c>
      <c r="N640" s="49" t="str">
        <f t="shared" si="68"/>
        <v/>
      </c>
      <c r="O640" t="str">
        <f t="shared" si="69"/>
        <v/>
      </c>
    </row>
    <row r="641" spans="1:15" ht="14.4" thickTop="1" thickBot="1" x14ac:dyDescent="0.3">
      <c r="A641" s="41" t="str">
        <f>IF('2015 data'!$A641 = "Sales", '2015 data'!B641, "")</f>
        <v/>
      </c>
      <c r="B641" s="41" t="str">
        <f>IF($A641="", "", VLOOKUP($A641, '2015 data'!B:G, 3, FALSE))</f>
        <v/>
      </c>
      <c r="C641" s="41" t="str">
        <f>IF($A641="", "", VLOOKUP($A641, '2015 data'!B:G, 4, FALSE))</f>
        <v/>
      </c>
      <c r="D641" s="42" t="str">
        <f>IF('2015 Consolidated'!$A641="", "", VLOOKUP('2015 Consolidated'!$A641, '2015 data'!B:G, 5, FALSE))</f>
        <v/>
      </c>
      <c r="E641" s="43" t="str">
        <f>IF($A641="", "", VLOOKUP($A641, '2015 data'!B:G, 6, FALSE))</f>
        <v/>
      </c>
      <c r="F641" s="43" t="str">
        <f>IF($A641="", "", IFERROR(VLOOKUP($A641, '2015 data'!C:G, 5, FALSE), 0))</f>
        <v/>
      </c>
      <c r="G641" s="44" t="str">
        <f>IFERROR(VLOOKUP($A641, '2015 data'!C:G, 4, FALSE), "")</f>
        <v/>
      </c>
      <c r="H641" s="43" t="str">
        <f t="shared" si="63"/>
        <v/>
      </c>
      <c r="I641" s="45" t="str">
        <f>IF($G641&lt;&gt;"","Received",IF($A641="","",Validation!$D$6-$D641))</f>
        <v/>
      </c>
      <c r="J641" s="49" t="str">
        <f t="shared" si="64"/>
        <v/>
      </c>
      <c r="K641" s="49" t="str">
        <f t="shared" si="65"/>
        <v/>
      </c>
      <c r="L641" s="49" t="str">
        <f t="shared" si="66"/>
        <v/>
      </c>
      <c r="M641" s="49" t="str">
        <f t="shared" si="67"/>
        <v/>
      </c>
      <c r="N641" s="49" t="str">
        <f t="shared" si="68"/>
        <v/>
      </c>
      <c r="O641" t="str">
        <f t="shared" si="69"/>
        <v/>
      </c>
    </row>
    <row r="642" spans="1:15" ht="14.4" thickTop="1" thickBot="1" x14ac:dyDescent="0.3">
      <c r="A642" s="41" t="str">
        <f>IF('2015 data'!$A642 = "Sales", '2015 data'!B642, "")</f>
        <v/>
      </c>
      <c r="B642" s="41" t="str">
        <f>IF($A642="", "", VLOOKUP($A642, '2015 data'!B:G, 3, FALSE))</f>
        <v/>
      </c>
      <c r="C642" s="41" t="str">
        <f>IF($A642="", "", VLOOKUP($A642, '2015 data'!B:G, 4, FALSE))</f>
        <v/>
      </c>
      <c r="D642" s="42" t="str">
        <f>IF('2015 Consolidated'!$A642="", "", VLOOKUP('2015 Consolidated'!$A642, '2015 data'!B:G, 5, FALSE))</f>
        <v/>
      </c>
      <c r="E642" s="43" t="str">
        <f>IF($A642="", "", VLOOKUP($A642, '2015 data'!B:G, 6, FALSE))</f>
        <v/>
      </c>
      <c r="F642" s="43" t="str">
        <f>IF($A642="", "", IFERROR(VLOOKUP($A642, '2015 data'!C:G, 5, FALSE), 0))</f>
        <v/>
      </c>
      <c r="G642" s="44" t="str">
        <f>IFERROR(VLOOKUP($A642, '2015 data'!C:G, 4, FALSE), "")</f>
        <v/>
      </c>
      <c r="H642" s="43" t="str">
        <f t="shared" si="63"/>
        <v/>
      </c>
      <c r="I642" s="45" t="str">
        <f>IF($G642&lt;&gt;"","Received",IF($A642="","",Validation!$D$6-$D642))</f>
        <v/>
      </c>
      <c r="J642" s="49" t="str">
        <f t="shared" si="64"/>
        <v/>
      </c>
      <c r="K642" s="49" t="str">
        <f t="shared" si="65"/>
        <v/>
      </c>
      <c r="L642" s="49" t="str">
        <f t="shared" si="66"/>
        <v/>
      </c>
      <c r="M642" s="49" t="str">
        <f t="shared" si="67"/>
        <v/>
      </c>
      <c r="N642" s="49" t="str">
        <f t="shared" si="68"/>
        <v/>
      </c>
      <c r="O642" t="str">
        <f t="shared" si="69"/>
        <v/>
      </c>
    </row>
    <row r="643" spans="1:15" ht="14.4" thickTop="1" thickBot="1" x14ac:dyDescent="0.3">
      <c r="A643" s="41" t="str">
        <f>IF('2015 data'!$A643 = "Sales", '2015 data'!B643, "")</f>
        <v/>
      </c>
      <c r="B643" s="41" t="str">
        <f>IF($A643="", "", VLOOKUP($A643, '2015 data'!B:G, 3, FALSE))</f>
        <v/>
      </c>
      <c r="C643" s="41" t="str">
        <f>IF($A643="", "", VLOOKUP($A643, '2015 data'!B:G, 4, FALSE))</f>
        <v/>
      </c>
      <c r="D643" s="42" t="str">
        <f>IF('2015 Consolidated'!$A643="", "", VLOOKUP('2015 Consolidated'!$A643, '2015 data'!B:G, 5, FALSE))</f>
        <v/>
      </c>
      <c r="E643" s="43" t="str">
        <f>IF($A643="", "", VLOOKUP($A643, '2015 data'!B:G, 6, FALSE))</f>
        <v/>
      </c>
      <c r="F643" s="43" t="str">
        <f>IF($A643="", "", IFERROR(VLOOKUP($A643, '2015 data'!C:G, 5, FALSE), 0))</f>
        <v/>
      </c>
      <c r="G643" s="44" t="str">
        <f>IFERROR(VLOOKUP($A643, '2015 data'!C:G, 4, FALSE), "")</f>
        <v/>
      </c>
      <c r="H643" s="43" t="str">
        <f t="shared" ref="H643:H706" si="70">IFERROR($E643+$F643, "")</f>
        <v/>
      </c>
      <c r="I643" s="45" t="str">
        <f>IF($G643&lt;&gt;"","Received",IF($A643="","",Validation!$D$6-$D643))</f>
        <v/>
      </c>
      <c r="J643" s="49" t="str">
        <f t="shared" ref="J643:J706" si="71">IF($I643="", "", IF($I643="Received", 0, 1))</f>
        <v/>
      </c>
      <c r="K643" s="49" t="str">
        <f t="shared" ref="K643:K706" si="72">IF($J643=1, IF(AND($I643&lt;=30, $I643&gt;=0), "0-30 days", IF(AND($I643&lt;=60, $I643&gt;=31), "31-60 days", IF(AND($I643&lt;=90, $I643&gt;=61), "61-90 days", IF($I643&gt;90, "&gt;90 days", "")))), "")</f>
        <v/>
      </c>
      <c r="L643" s="49" t="str">
        <f t="shared" ref="L643:L706" si="73">IFERROR(YEAR($D643), "")</f>
        <v/>
      </c>
      <c r="M643" s="49" t="str">
        <f t="shared" ref="M643:M706" si="74">IFERROR(YEAR($G643), "")</f>
        <v/>
      </c>
      <c r="N643" s="49" t="str">
        <f t="shared" ref="N643:N706" si="75">IFERROR(MONTH($G643), "")</f>
        <v/>
      </c>
      <c r="O643" t="str">
        <f t="shared" ref="O643:O706" si="76">IF($A643="","",COUNTIF($A:$A,$A643))</f>
        <v/>
      </c>
    </row>
    <row r="644" spans="1:15" ht="14.4" thickTop="1" thickBot="1" x14ac:dyDescent="0.3">
      <c r="A644" s="41" t="str">
        <f>IF('2015 data'!$A644 = "Sales", '2015 data'!B644, "")</f>
        <v/>
      </c>
      <c r="B644" s="41" t="str">
        <f>IF($A644="", "", VLOOKUP($A644, '2015 data'!B:G, 3, FALSE))</f>
        <v/>
      </c>
      <c r="C644" s="41" t="str">
        <f>IF($A644="", "", VLOOKUP($A644, '2015 data'!B:G, 4, FALSE))</f>
        <v/>
      </c>
      <c r="D644" s="42" t="str">
        <f>IF('2015 Consolidated'!$A644="", "", VLOOKUP('2015 Consolidated'!$A644, '2015 data'!B:G, 5, FALSE))</f>
        <v/>
      </c>
      <c r="E644" s="43" t="str">
        <f>IF($A644="", "", VLOOKUP($A644, '2015 data'!B:G, 6, FALSE))</f>
        <v/>
      </c>
      <c r="F644" s="43" t="str">
        <f>IF($A644="", "", IFERROR(VLOOKUP($A644, '2015 data'!C:G, 5, FALSE), 0))</f>
        <v/>
      </c>
      <c r="G644" s="44" t="str">
        <f>IFERROR(VLOOKUP($A644, '2015 data'!C:G, 4, FALSE), "")</f>
        <v/>
      </c>
      <c r="H644" s="43" t="str">
        <f t="shared" si="70"/>
        <v/>
      </c>
      <c r="I644" s="45" t="str">
        <f>IF($G644&lt;&gt;"","Received",IF($A644="","",Validation!$D$6-$D644))</f>
        <v/>
      </c>
      <c r="J644" s="49" t="str">
        <f t="shared" si="71"/>
        <v/>
      </c>
      <c r="K644" s="49" t="str">
        <f t="shared" si="72"/>
        <v/>
      </c>
      <c r="L644" s="49" t="str">
        <f t="shared" si="73"/>
        <v/>
      </c>
      <c r="M644" s="49" t="str">
        <f t="shared" si="74"/>
        <v/>
      </c>
      <c r="N644" s="49" t="str">
        <f t="shared" si="75"/>
        <v/>
      </c>
      <c r="O644" t="str">
        <f t="shared" si="76"/>
        <v/>
      </c>
    </row>
    <row r="645" spans="1:15" ht="14.4" thickTop="1" thickBot="1" x14ac:dyDescent="0.3">
      <c r="A645" s="41" t="str">
        <f>IF('2015 data'!$A645 = "Sales", '2015 data'!B645, "")</f>
        <v/>
      </c>
      <c r="B645" s="41" t="str">
        <f>IF($A645="", "", VLOOKUP($A645, '2015 data'!B:G, 3, FALSE))</f>
        <v/>
      </c>
      <c r="C645" s="41" t="str">
        <f>IF($A645="", "", VLOOKUP($A645, '2015 data'!B:G, 4, FALSE))</f>
        <v/>
      </c>
      <c r="D645" s="42" t="str">
        <f>IF('2015 Consolidated'!$A645="", "", VLOOKUP('2015 Consolidated'!$A645, '2015 data'!B:G, 5, FALSE))</f>
        <v/>
      </c>
      <c r="E645" s="43" t="str">
        <f>IF($A645="", "", VLOOKUP($A645, '2015 data'!B:G, 6, FALSE))</f>
        <v/>
      </c>
      <c r="F645" s="43" t="str">
        <f>IF($A645="", "", IFERROR(VLOOKUP($A645, '2015 data'!C:G, 5, FALSE), 0))</f>
        <v/>
      </c>
      <c r="G645" s="44" t="str">
        <f>IFERROR(VLOOKUP($A645, '2015 data'!C:G, 4, FALSE), "")</f>
        <v/>
      </c>
      <c r="H645" s="43" t="str">
        <f t="shared" si="70"/>
        <v/>
      </c>
      <c r="I645" s="45" t="str">
        <f>IF($G645&lt;&gt;"","Received",IF($A645="","",Validation!$D$6-$D645))</f>
        <v/>
      </c>
      <c r="J645" s="49" t="str">
        <f t="shared" si="71"/>
        <v/>
      </c>
      <c r="K645" s="49" t="str">
        <f t="shared" si="72"/>
        <v/>
      </c>
      <c r="L645" s="49" t="str">
        <f t="shared" si="73"/>
        <v/>
      </c>
      <c r="M645" s="49" t="str">
        <f t="shared" si="74"/>
        <v/>
      </c>
      <c r="N645" s="49" t="str">
        <f t="shared" si="75"/>
        <v/>
      </c>
      <c r="O645" t="str">
        <f t="shared" si="76"/>
        <v/>
      </c>
    </row>
    <row r="646" spans="1:15" ht="14.4" thickTop="1" thickBot="1" x14ac:dyDescent="0.3">
      <c r="A646" s="41" t="str">
        <f>IF('2015 data'!$A646 = "Sales", '2015 data'!B646, "")</f>
        <v/>
      </c>
      <c r="B646" s="41" t="str">
        <f>IF($A646="", "", VLOOKUP($A646, '2015 data'!B:G, 3, FALSE))</f>
        <v/>
      </c>
      <c r="C646" s="41" t="str">
        <f>IF($A646="", "", VLOOKUP($A646, '2015 data'!B:G, 4, FALSE))</f>
        <v/>
      </c>
      <c r="D646" s="42" t="str">
        <f>IF('2015 Consolidated'!$A646="", "", VLOOKUP('2015 Consolidated'!$A646, '2015 data'!B:G, 5, FALSE))</f>
        <v/>
      </c>
      <c r="E646" s="43" t="str">
        <f>IF($A646="", "", VLOOKUP($A646, '2015 data'!B:G, 6, FALSE))</f>
        <v/>
      </c>
      <c r="F646" s="43" t="str">
        <f>IF($A646="", "", IFERROR(VLOOKUP($A646, '2015 data'!C:G, 5, FALSE), 0))</f>
        <v/>
      </c>
      <c r="G646" s="44" t="str">
        <f>IFERROR(VLOOKUP($A646, '2015 data'!C:G, 4, FALSE), "")</f>
        <v/>
      </c>
      <c r="H646" s="43" t="str">
        <f t="shared" si="70"/>
        <v/>
      </c>
      <c r="I646" s="45" t="str">
        <f>IF($G646&lt;&gt;"","Received",IF($A646="","",Validation!$D$6-$D646))</f>
        <v/>
      </c>
      <c r="J646" s="49" t="str">
        <f t="shared" si="71"/>
        <v/>
      </c>
      <c r="K646" s="49" t="str">
        <f t="shared" si="72"/>
        <v/>
      </c>
      <c r="L646" s="49" t="str">
        <f t="shared" si="73"/>
        <v/>
      </c>
      <c r="M646" s="49" t="str">
        <f t="shared" si="74"/>
        <v/>
      </c>
      <c r="N646" s="49" t="str">
        <f t="shared" si="75"/>
        <v/>
      </c>
      <c r="O646" t="str">
        <f t="shared" si="76"/>
        <v/>
      </c>
    </row>
    <row r="647" spans="1:15" ht="14.4" thickTop="1" thickBot="1" x14ac:dyDescent="0.3">
      <c r="A647" s="41" t="str">
        <f>IF('2015 data'!$A647 = "Sales", '2015 data'!B647, "")</f>
        <v/>
      </c>
      <c r="B647" s="41" t="str">
        <f>IF($A647="", "", VLOOKUP($A647, '2015 data'!B:G, 3, FALSE))</f>
        <v/>
      </c>
      <c r="C647" s="41" t="str">
        <f>IF($A647="", "", VLOOKUP($A647, '2015 data'!B:G, 4, FALSE))</f>
        <v/>
      </c>
      <c r="D647" s="42" t="str">
        <f>IF('2015 Consolidated'!$A647="", "", VLOOKUP('2015 Consolidated'!$A647, '2015 data'!B:G, 5, FALSE))</f>
        <v/>
      </c>
      <c r="E647" s="43" t="str">
        <f>IF($A647="", "", VLOOKUP($A647, '2015 data'!B:G, 6, FALSE))</f>
        <v/>
      </c>
      <c r="F647" s="43" t="str">
        <f>IF($A647="", "", IFERROR(VLOOKUP($A647, '2015 data'!C:G, 5, FALSE), 0))</f>
        <v/>
      </c>
      <c r="G647" s="44" t="str">
        <f>IFERROR(VLOOKUP($A647, '2015 data'!C:G, 4, FALSE), "")</f>
        <v/>
      </c>
      <c r="H647" s="43" t="str">
        <f t="shared" si="70"/>
        <v/>
      </c>
      <c r="I647" s="45" t="str">
        <f>IF($G647&lt;&gt;"","Received",IF($A647="","",Validation!$D$6-$D647))</f>
        <v/>
      </c>
      <c r="J647" s="49" t="str">
        <f t="shared" si="71"/>
        <v/>
      </c>
      <c r="K647" s="49" t="str">
        <f t="shared" si="72"/>
        <v/>
      </c>
      <c r="L647" s="49" t="str">
        <f t="shared" si="73"/>
        <v/>
      </c>
      <c r="M647" s="49" t="str">
        <f t="shared" si="74"/>
        <v/>
      </c>
      <c r="N647" s="49" t="str">
        <f t="shared" si="75"/>
        <v/>
      </c>
      <c r="O647" t="str">
        <f t="shared" si="76"/>
        <v/>
      </c>
    </row>
    <row r="648" spans="1:15" ht="14.4" thickTop="1" thickBot="1" x14ac:dyDescent="0.3">
      <c r="A648" s="41" t="str">
        <f>IF('2015 data'!$A648 = "Sales", '2015 data'!B648, "")</f>
        <v/>
      </c>
      <c r="B648" s="41" t="str">
        <f>IF($A648="", "", VLOOKUP($A648, '2015 data'!B:G, 3, FALSE))</f>
        <v/>
      </c>
      <c r="C648" s="41" t="str">
        <f>IF($A648="", "", VLOOKUP($A648, '2015 data'!B:G, 4, FALSE))</f>
        <v/>
      </c>
      <c r="D648" s="42" t="str">
        <f>IF('2015 Consolidated'!$A648="", "", VLOOKUP('2015 Consolidated'!$A648, '2015 data'!B:G, 5, FALSE))</f>
        <v/>
      </c>
      <c r="E648" s="43" t="str">
        <f>IF($A648="", "", VLOOKUP($A648, '2015 data'!B:G, 6, FALSE))</f>
        <v/>
      </c>
      <c r="F648" s="43" t="str">
        <f>IF($A648="", "", IFERROR(VLOOKUP($A648, '2015 data'!C:G, 5, FALSE), 0))</f>
        <v/>
      </c>
      <c r="G648" s="44" t="str">
        <f>IFERROR(VLOOKUP($A648, '2015 data'!C:G, 4, FALSE), "")</f>
        <v/>
      </c>
      <c r="H648" s="43" t="str">
        <f t="shared" si="70"/>
        <v/>
      </c>
      <c r="I648" s="45" t="str">
        <f>IF($G648&lt;&gt;"","Received",IF($A648="","",Validation!$D$6-$D648))</f>
        <v/>
      </c>
      <c r="J648" s="49" t="str">
        <f t="shared" si="71"/>
        <v/>
      </c>
      <c r="K648" s="49" t="str">
        <f t="shared" si="72"/>
        <v/>
      </c>
      <c r="L648" s="49" t="str">
        <f t="shared" si="73"/>
        <v/>
      </c>
      <c r="M648" s="49" t="str">
        <f t="shared" si="74"/>
        <v/>
      </c>
      <c r="N648" s="49" t="str">
        <f t="shared" si="75"/>
        <v/>
      </c>
      <c r="O648" t="str">
        <f t="shared" si="76"/>
        <v/>
      </c>
    </row>
    <row r="649" spans="1:15" ht="14.4" thickTop="1" thickBot="1" x14ac:dyDescent="0.3">
      <c r="A649" s="41" t="str">
        <f>IF('2015 data'!$A649 = "Sales", '2015 data'!B649, "")</f>
        <v/>
      </c>
      <c r="B649" s="41" t="str">
        <f>IF($A649="", "", VLOOKUP($A649, '2015 data'!B:G, 3, FALSE))</f>
        <v/>
      </c>
      <c r="C649" s="41" t="str">
        <f>IF($A649="", "", VLOOKUP($A649, '2015 data'!B:G, 4, FALSE))</f>
        <v/>
      </c>
      <c r="D649" s="42" t="str">
        <f>IF('2015 Consolidated'!$A649="", "", VLOOKUP('2015 Consolidated'!$A649, '2015 data'!B:G, 5, FALSE))</f>
        <v/>
      </c>
      <c r="E649" s="43" t="str">
        <f>IF($A649="", "", VLOOKUP($A649, '2015 data'!B:G, 6, FALSE))</f>
        <v/>
      </c>
      <c r="F649" s="43" t="str">
        <f>IF($A649="", "", IFERROR(VLOOKUP($A649, '2015 data'!C:G, 5, FALSE), 0))</f>
        <v/>
      </c>
      <c r="G649" s="44" t="str">
        <f>IFERROR(VLOOKUP($A649, '2015 data'!C:G, 4, FALSE), "")</f>
        <v/>
      </c>
      <c r="H649" s="43" t="str">
        <f t="shared" si="70"/>
        <v/>
      </c>
      <c r="I649" s="45" t="str">
        <f>IF($G649&lt;&gt;"","Received",IF($A649="","",Validation!$D$6-$D649))</f>
        <v/>
      </c>
      <c r="J649" s="49" t="str">
        <f t="shared" si="71"/>
        <v/>
      </c>
      <c r="K649" s="49" t="str">
        <f t="shared" si="72"/>
        <v/>
      </c>
      <c r="L649" s="49" t="str">
        <f t="shared" si="73"/>
        <v/>
      </c>
      <c r="M649" s="49" t="str">
        <f t="shared" si="74"/>
        <v/>
      </c>
      <c r="N649" s="49" t="str">
        <f t="shared" si="75"/>
        <v/>
      </c>
      <c r="O649" t="str">
        <f t="shared" si="76"/>
        <v/>
      </c>
    </row>
    <row r="650" spans="1:15" ht="14.4" thickTop="1" thickBot="1" x14ac:dyDescent="0.3">
      <c r="A650" s="41" t="str">
        <f>IF('2015 data'!$A650 = "Sales", '2015 data'!B650, "")</f>
        <v/>
      </c>
      <c r="B650" s="41" t="str">
        <f>IF($A650="", "", VLOOKUP($A650, '2015 data'!B:G, 3, FALSE))</f>
        <v/>
      </c>
      <c r="C650" s="41" t="str">
        <f>IF($A650="", "", VLOOKUP($A650, '2015 data'!B:G, 4, FALSE))</f>
        <v/>
      </c>
      <c r="D650" s="42" t="str">
        <f>IF('2015 Consolidated'!$A650="", "", VLOOKUP('2015 Consolidated'!$A650, '2015 data'!B:G, 5, FALSE))</f>
        <v/>
      </c>
      <c r="E650" s="43" t="str">
        <f>IF($A650="", "", VLOOKUP($A650, '2015 data'!B:G, 6, FALSE))</f>
        <v/>
      </c>
      <c r="F650" s="43" t="str">
        <f>IF($A650="", "", IFERROR(VLOOKUP($A650, '2015 data'!C:G, 5, FALSE), 0))</f>
        <v/>
      </c>
      <c r="G650" s="44" t="str">
        <f>IFERROR(VLOOKUP($A650, '2015 data'!C:G, 4, FALSE), "")</f>
        <v/>
      </c>
      <c r="H650" s="43" t="str">
        <f t="shared" si="70"/>
        <v/>
      </c>
      <c r="I650" s="45" t="str">
        <f>IF($G650&lt;&gt;"","Received",IF($A650="","",Validation!$D$6-$D650))</f>
        <v/>
      </c>
      <c r="J650" s="49" t="str">
        <f t="shared" si="71"/>
        <v/>
      </c>
      <c r="K650" s="49" t="str">
        <f t="shared" si="72"/>
        <v/>
      </c>
      <c r="L650" s="49" t="str">
        <f t="shared" si="73"/>
        <v/>
      </c>
      <c r="M650" s="49" t="str">
        <f t="shared" si="74"/>
        <v/>
      </c>
      <c r="N650" s="49" t="str">
        <f t="shared" si="75"/>
        <v/>
      </c>
      <c r="O650" t="str">
        <f t="shared" si="76"/>
        <v/>
      </c>
    </row>
    <row r="651" spans="1:15" ht="14.4" thickTop="1" thickBot="1" x14ac:dyDescent="0.3">
      <c r="A651" s="41" t="str">
        <f>IF('2015 data'!$A651 = "Sales", '2015 data'!B651, "")</f>
        <v/>
      </c>
      <c r="B651" s="41" t="str">
        <f>IF($A651="", "", VLOOKUP($A651, '2015 data'!B:G, 3, FALSE))</f>
        <v/>
      </c>
      <c r="C651" s="41" t="str">
        <f>IF($A651="", "", VLOOKUP($A651, '2015 data'!B:G, 4, FALSE))</f>
        <v/>
      </c>
      <c r="D651" s="42" t="str">
        <f>IF('2015 Consolidated'!$A651="", "", VLOOKUP('2015 Consolidated'!$A651, '2015 data'!B:G, 5, FALSE))</f>
        <v/>
      </c>
      <c r="E651" s="43" t="str">
        <f>IF($A651="", "", VLOOKUP($A651, '2015 data'!B:G, 6, FALSE))</f>
        <v/>
      </c>
      <c r="F651" s="43" t="str">
        <f>IF($A651="", "", IFERROR(VLOOKUP($A651, '2015 data'!C:G, 5, FALSE), 0))</f>
        <v/>
      </c>
      <c r="G651" s="44" t="str">
        <f>IFERROR(VLOOKUP($A651, '2015 data'!C:G, 4, FALSE), "")</f>
        <v/>
      </c>
      <c r="H651" s="43" t="str">
        <f t="shared" si="70"/>
        <v/>
      </c>
      <c r="I651" s="45" t="str">
        <f>IF($G651&lt;&gt;"","Received",IF($A651="","",Validation!$D$6-$D651))</f>
        <v/>
      </c>
      <c r="J651" s="49" t="str">
        <f t="shared" si="71"/>
        <v/>
      </c>
      <c r="K651" s="49" t="str">
        <f t="shared" si="72"/>
        <v/>
      </c>
      <c r="L651" s="49" t="str">
        <f t="shared" si="73"/>
        <v/>
      </c>
      <c r="M651" s="49" t="str">
        <f t="shared" si="74"/>
        <v/>
      </c>
      <c r="N651" s="49" t="str">
        <f t="shared" si="75"/>
        <v/>
      </c>
      <c r="O651" t="str">
        <f t="shared" si="76"/>
        <v/>
      </c>
    </row>
    <row r="652" spans="1:15" ht="14.4" thickTop="1" thickBot="1" x14ac:dyDescent="0.3">
      <c r="A652" s="41" t="str">
        <f>IF('2015 data'!$A652 = "Sales", '2015 data'!B652, "")</f>
        <v/>
      </c>
      <c r="B652" s="41" t="str">
        <f>IF($A652="", "", VLOOKUP($A652, '2015 data'!B:G, 3, FALSE))</f>
        <v/>
      </c>
      <c r="C652" s="41" t="str">
        <f>IF($A652="", "", VLOOKUP($A652, '2015 data'!B:G, 4, FALSE))</f>
        <v/>
      </c>
      <c r="D652" s="42" t="str">
        <f>IF('2015 Consolidated'!$A652="", "", VLOOKUP('2015 Consolidated'!$A652, '2015 data'!B:G, 5, FALSE))</f>
        <v/>
      </c>
      <c r="E652" s="43" t="str">
        <f>IF($A652="", "", VLOOKUP($A652, '2015 data'!B:G, 6, FALSE))</f>
        <v/>
      </c>
      <c r="F652" s="43" t="str">
        <f>IF($A652="", "", IFERROR(VLOOKUP($A652, '2015 data'!C:G, 5, FALSE), 0))</f>
        <v/>
      </c>
      <c r="G652" s="44" t="str">
        <f>IFERROR(VLOOKUP($A652, '2015 data'!C:G, 4, FALSE), "")</f>
        <v/>
      </c>
      <c r="H652" s="43" t="str">
        <f t="shared" si="70"/>
        <v/>
      </c>
      <c r="I652" s="45" t="str">
        <f>IF($G652&lt;&gt;"","Received",IF($A652="","",Validation!$D$6-$D652))</f>
        <v/>
      </c>
      <c r="J652" s="49" t="str">
        <f t="shared" si="71"/>
        <v/>
      </c>
      <c r="K652" s="49" t="str">
        <f t="shared" si="72"/>
        <v/>
      </c>
      <c r="L652" s="49" t="str">
        <f t="shared" si="73"/>
        <v/>
      </c>
      <c r="M652" s="49" t="str">
        <f t="shared" si="74"/>
        <v/>
      </c>
      <c r="N652" s="49" t="str">
        <f t="shared" si="75"/>
        <v/>
      </c>
      <c r="O652" t="str">
        <f t="shared" si="76"/>
        <v/>
      </c>
    </row>
    <row r="653" spans="1:15" ht="14.4" thickTop="1" thickBot="1" x14ac:dyDescent="0.3">
      <c r="A653" s="41" t="str">
        <f>IF('2015 data'!$A653 = "Sales", '2015 data'!B653, "")</f>
        <v/>
      </c>
      <c r="B653" s="41" t="str">
        <f>IF($A653="", "", VLOOKUP($A653, '2015 data'!B:G, 3, FALSE))</f>
        <v/>
      </c>
      <c r="C653" s="41" t="str">
        <f>IF($A653="", "", VLOOKUP($A653, '2015 data'!B:G, 4, FALSE))</f>
        <v/>
      </c>
      <c r="D653" s="42" t="str">
        <f>IF('2015 Consolidated'!$A653="", "", VLOOKUP('2015 Consolidated'!$A653, '2015 data'!B:G, 5, FALSE))</f>
        <v/>
      </c>
      <c r="E653" s="43" t="str">
        <f>IF($A653="", "", VLOOKUP($A653, '2015 data'!B:G, 6, FALSE))</f>
        <v/>
      </c>
      <c r="F653" s="43" t="str">
        <f>IF($A653="", "", IFERROR(VLOOKUP($A653, '2015 data'!C:G, 5, FALSE), 0))</f>
        <v/>
      </c>
      <c r="G653" s="44" t="str">
        <f>IFERROR(VLOOKUP($A653, '2015 data'!C:G, 4, FALSE), "")</f>
        <v/>
      </c>
      <c r="H653" s="43" t="str">
        <f t="shared" si="70"/>
        <v/>
      </c>
      <c r="I653" s="45" t="str">
        <f>IF($G653&lt;&gt;"","Received",IF($A653="","",Validation!$D$6-$D653))</f>
        <v/>
      </c>
      <c r="J653" s="49" t="str">
        <f t="shared" si="71"/>
        <v/>
      </c>
      <c r="K653" s="49" t="str">
        <f t="shared" si="72"/>
        <v/>
      </c>
      <c r="L653" s="49" t="str">
        <f t="shared" si="73"/>
        <v/>
      </c>
      <c r="M653" s="49" t="str">
        <f t="shared" si="74"/>
        <v/>
      </c>
      <c r="N653" s="49" t="str">
        <f t="shared" si="75"/>
        <v/>
      </c>
      <c r="O653" t="str">
        <f t="shared" si="76"/>
        <v/>
      </c>
    </row>
    <row r="654" spans="1:15" ht="14.4" thickTop="1" thickBot="1" x14ac:dyDescent="0.3">
      <c r="A654" s="41" t="str">
        <f>IF('2015 data'!$A654 = "Sales", '2015 data'!B654, "")</f>
        <v/>
      </c>
      <c r="B654" s="41" t="str">
        <f>IF($A654="", "", VLOOKUP($A654, '2015 data'!B:G, 3, FALSE))</f>
        <v/>
      </c>
      <c r="C654" s="41" t="str">
        <f>IF($A654="", "", VLOOKUP($A654, '2015 data'!B:G, 4, FALSE))</f>
        <v/>
      </c>
      <c r="D654" s="42" t="str">
        <f>IF('2015 Consolidated'!$A654="", "", VLOOKUP('2015 Consolidated'!$A654, '2015 data'!B:G, 5, FALSE))</f>
        <v/>
      </c>
      <c r="E654" s="43" t="str">
        <f>IF($A654="", "", VLOOKUP($A654, '2015 data'!B:G, 6, FALSE))</f>
        <v/>
      </c>
      <c r="F654" s="43" t="str">
        <f>IF($A654="", "", IFERROR(VLOOKUP($A654, '2015 data'!C:G, 5, FALSE), 0))</f>
        <v/>
      </c>
      <c r="G654" s="44" t="str">
        <f>IFERROR(VLOOKUP($A654, '2015 data'!C:G, 4, FALSE), "")</f>
        <v/>
      </c>
      <c r="H654" s="43" t="str">
        <f t="shared" si="70"/>
        <v/>
      </c>
      <c r="I654" s="45" t="str">
        <f>IF($G654&lt;&gt;"","Received",IF($A654="","",Validation!$D$6-$D654))</f>
        <v/>
      </c>
      <c r="J654" s="49" t="str">
        <f t="shared" si="71"/>
        <v/>
      </c>
      <c r="K654" s="49" t="str">
        <f t="shared" si="72"/>
        <v/>
      </c>
      <c r="L654" s="49" t="str">
        <f t="shared" si="73"/>
        <v/>
      </c>
      <c r="M654" s="49" t="str">
        <f t="shared" si="74"/>
        <v/>
      </c>
      <c r="N654" s="49" t="str">
        <f t="shared" si="75"/>
        <v/>
      </c>
      <c r="O654" t="str">
        <f t="shared" si="76"/>
        <v/>
      </c>
    </row>
    <row r="655" spans="1:15" ht="14.4" thickTop="1" thickBot="1" x14ac:dyDescent="0.3">
      <c r="A655" s="41" t="str">
        <f>IF('2015 data'!$A655 = "Sales", '2015 data'!B655, "")</f>
        <v/>
      </c>
      <c r="B655" s="41" t="str">
        <f>IF($A655="", "", VLOOKUP($A655, '2015 data'!B:G, 3, FALSE))</f>
        <v/>
      </c>
      <c r="C655" s="41" t="str">
        <f>IF($A655="", "", VLOOKUP($A655, '2015 data'!B:G, 4, FALSE))</f>
        <v/>
      </c>
      <c r="D655" s="42" t="str">
        <f>IF('2015 Consolidated'!$A655="", "", VLOOKUP('2015 Consolidated'!$A655, '2015 data'!B:G, 5, FALSE))</f>
        <v/>
      </c>
      <c r="E655" s="43" t="str">
        <f>IF($A655="", "", VLOOKUP($A655, '2015 data'!B:G, 6, FALSE))</f>
        <v/>
      </c>
      <c r="F655" s="43" t="str">
        <f>IF($A655="", "", IFERROR(VLOOKUP($A655, '2015 data'!C:G, 5, FALSE), 0))</f>
        <v/>
      </c>
      <c r="G655" s="44" t="str">
        <f>IFERROR(VLOOKUP($A655, '2015 data'!C:G, 4, FALSE), "")</f>
        <v/>
      </c>
      <c r="H655" s="43" t="str">
        <f t="shared" si="70"/>
        <v/>
      </c>
      <c r="I655" s="45" t="str">
        <f>IF($G655&lt;&gt;"","Received",IF($A655="","",Validation!$D$6-$D655))</f>
        <v/>
      </c>
      <c r="J655" s="49" t="str">
        <f t="shared" si="71"/>
        <v/>
      </c>
      <c r="K655" s="49" t="str">
        <f t="shared" si="72"/>
        <v/>
      </c>
      <c r="L655" s="49" t="str">
        <f t="shared" si="73"/>
        <v/>
      </c>
      <c r="M655" s="49" t="str">
        <f t="shared" si="74"/>
        <v/>
      </c>
      <c r="N655" s="49" t="str">
        <f t="shared" si="75"/>
        <v/>
      </c>
      <c r="O655" t="str">
        <f t="shared" si="76"/>
        <v/>
      </c>
    </row>
    <row r="656" spans="1:15" ht="14.4" thickTop="1" thickBot="1" x14ac:dyDescent="0.3">
      <c r="A656" s="41" t="str">
        <f>IF('2015 data'!$A656 = "Sales", '2015 data'!B656, "")</f>
        <v/>
      </c>
      <c r="B656" s="41" t="str">
        <f>IF($A656="", "", VLOOKUP($A656, '2015 data'!B:G, 3, FALSE))</f>
        <v/>
      </c>
      <c r="C656" s="41" t="str">
        <f>IF($A656="", "", VLOOKUP($A656, '2015 data'!B:G, 4, FALSE))</f>
        <v/>
      </c>
      <c r="D656" s="42" t="str">
        <f>IF('2015 Consolidated'!$A656="", "", VLOOKUP('2015 Consolidated'!$A656, '2015 data'!B:G, 5, FALSE))</f>
        <v/>
      </c>
      <c r="E656" s="43" t="str">
        <f>IF($A656="", "", VLOOKUP($A656, '2015 data'!B:G, 6, FALSE))</f>
        <v/>
      </c>
      <c r="F656" s="43" t="str">
        <f>IF($A656="", "", IFERROR(VLOOKUP($A656, '2015 data'!C:G, 5, FALSE), 0))</f>
        <v/>
      </c>
      <c r="G656" s="44" t="str">
        <f>IFERROR(VLOOKUP($A656, '2015 data'!C:G, 4, FALSE), "")</f>
        <v/>
      </c>
      <c r="H656" s="43" t="str">
        <f t="shared" si="70"/>
        <v/>
      </c>
      <c r="I656" s="45" t="str">
        <f>IF($G656&lt;&gt;"","Received",IF($A656="","",Validation!$D$6-$D656))</f>
        <v/>
      </c>
      <c r="J656" s="49" t="str">
        <f t="shared" si="71"/>
        <v/>
      </c>
      <c r="K656" s="49" t="str">
        <f t="shared" si="72"/>
        <v/>
      </c>
      <c r="L656" s="49" t="str">
        <f t="shared" si="73"/>
        <v/>
      </c>
      <c r="M656" s="49" t="str">
        <f t="shared" si="74"/>
        <v/>
      </c>
      <c r="N656" s="49" t="str">
        <f t="shared" si="75"/>
        <v/>
      </c>
      <c r="O656" t="str">
        <f t="shared" si="76"/>
        <v/>
      </c>
    </row>
    <row r="657" spans="1:15" ht="14.4" thickTop="1" thickBot="1" x14ac:dyDescent="0.3">
      <c r="A657" s="41" t="str">
        <f>IF('2015 data'!$A657 = "Sales", '2015 data'!B657, "")</f>
        <v/>
      </c>
      <c r="B657" s="41" t="str">
        <f>IF($A657="", "", VLOOKUP($A657, '2015 data'!B:G, 3, FALSE))</f>
        <v/>
      </c>
      <c r="C657" s="41" t="str">
        <f>IF($A657="", "", VLOOKUP($A657, '2015 data'!B:G, 4, FALSE))</f>
        <v/>
      </c>
      <c r="D657" s="42" t="str">
        <f>IF('2015 Consolidated'!$A657="", "", VLOOKUP('2015 Consolidated'!$A657, '2015 data'!B:G, 5, FALSE))</f>
        <v/>
      </c>
      <c r="E657" s="43" t="str">
        <f>IF($A657="", "", VLOOKUP($A657, '2015 data'!B:G, 6, FALSE))</f>
        <v/>
      </c>
      <c r="F657" s="43" t="str">
        <f>IF($A657="", "", IFERROR(VLOOKUP($A657, '2015 data'!C:G, 5, FALSE), 0))</f>
        <v/>
      </c>
      <c r="G657" s="44" t="str">
        <f>IFERROR(VLOOKUP($A657, '2015 data'!C:G, 4, FALSE), "")</f>
        <v/>
      </c>
      <c r="H657" s="43" t="str">
        <f t="shared" si="70"/>
        <v/>
      </c>
      <c r="I657" s="45" t="str">
        <f>IF($G657&lt;&gt;"","Received",IF($A657="","",Validation!$D$6-$D657))</f>
        <v/>
      </c>
      <c r="J657" s="49" t="str">
        <f t="shared" si="71"/>
        <v/>
      </c>
      <c r="K657" s="49" t="str">
        <f t="shared" si="72"/>
        <v/>
      </c>
      <c r="L657" s="49" t="str">
        <f t="shared" si="73"/>
        <v/>
      </c>
      <c r="M657" s="49" t="str">
        <f t="shared" si="74"/>
        <v/>
      </c>
      <c r="N657" s="49" t="str">
        <f t="shared" si="75"/>
        <v/>
      </c>
      <c r="O657" t="str">
        <f t="shared" si="76"/>
        <v/>
      </c>
    </row>
    <row r="658" spans="1:15" ht="14.4" thickTop="1" thickBot="1" x14ac:dyDescent="0.3">
      <c r="A658" s="41" t="str">
        <f>IF('2015 data'!$A658 = "Sales", '2015 data'!B658, "")</f>
        <v/>
      </c>
      <c r="B658" s="41" t="str">
        <f>IF($A658="", "", VLOOKUP($A658, '2015 data'!B:G, 3, FALSE))</f>
        <v/>
      </c>
      <c r="C658" s="41" t="str">
        <f>IF($A658="", "", VLOOKUP($A658, '2015 data'!B:G, 4, FALSE))</f>
        <v/>
      </c>
      <c r="D658" s="42" t="str">
        <f>IF('2015 Consolidated'!$A658="", "", VLOOKUP('2015 Consolidated'!$A658, '2015 data'!B:G, 5, FALSE))</f>
        <v/>
      </c>
      <c r="E658" s="43" t="str">
        <f>IF($A658="", "", VLOOKUP($A658, '2015 data'!B:G, 6, FALSE))</f>
        <v/>
      </c>
      <c r="F658" s="43" t="str">
        <f>IF($A658="", "", IFERROR(VLOOKUP($A658, '2015 data'!C:G, 5, FALSE), 0))</f>
        <v/>
      </c>
      <c r="G658" s="44" t="str">
        <f>IFERROR(VLOOKUP($A658, '2015 data'!C:G, 4, FALSE), "")</f>
        <v/>
      </c>
      <c r="H658" s="43" t="str">
        <f t="shared" si="70"/>
        <v/>
      </c>
      <c r="I658" s="45" t="str">
        <f>IF($G658&lt;&gt;"","Received",IF($A658="","",Validation!$D$6-$D658))</f>
        <v/>
      </c>
      <c r="J658" s="49" t="str">
        <f t="shared" si="71"/>
        <v/>
      </c>
      <c r="K658" s="49" t="str">
        <f t="shared" si="72"/>
        <v/>
      </c>
      <c r="L658" s="49" t="str">
        <f t="shared" si="73"/>
        <v/>
      </c>
      <c r="M658" s="49" t="str">
        <f t="shared" si="74"/>
        <v/>
      </c>
      <c r="N658" s="49" t="str">
        <f t="shared" si="75"/>
        <v/>
      </c>
      <c r="O658" t="str">
        <f t="shared" si="76"/>
        <v/>
      </c>
    </row>
    <row r="659" spans="1:15" ht="14.4" thickTop="1" thickBot="1" x14ac:dyDescent="0.3">
      <c r="A659" s="41" t="str">
        <f>IF('2015 data'!$A659 = "Sales", '2015 data'!B659, "")</f>
        <v/>
      </c>
      <c r="B659" s="41" t="str">
        <f>IF($A659="", "", VLOOKUP($A659, '2015 data'!B:G, 3, FALSE))</f>
        <v/>
      </c>
      <c r="C659" s="41" t="str">
        <f>IF($A659="", "", VLOOKUP($A659, '2015 data'!B:G, 4, FALSE))</f>
        <v/>
      </c>
      <c r="D659" s="42" t="str">
        <f>IF('2015 Consolidated'!$A659="", "", VLOOKUP('2015 Consolidated'!$A659, '2015 data'!B:G, 5, FALSE))</f>
        <v/>
      </c>
      <c r="E659" s="43" t="str">
        <f>IF($A659="", "", VLOOKUP($A659, '2015 data'!B:G, 6, FALSE))</f>
        <v/>
      </c>
      <c r="F659" s="43" t="str">
        <f>IF($A659="", "", IFERROR(VLOOKUP($A659, '2015 data'!C:G, 5, FALSE), 0))</f>
        <v/>
      </c>
      <c r="G659" s="44" t="str">
        <f>IFERROR(VLOOKUP($A659, '2015 data'!C:G, 4, FALSE), "")</f>
        <v/>
      </c>
      <c r="H659" s="43" t="str">
        <f t="shared" si="70"/>
        <v/>
      </c>
      <c r="I659" s="45" t="str">
        <f>IF($G659&lt;&gt;"","Received",IF($A659="","",Validation!$D$6-$D659))</f>
        <v/>
      </c>
      <c r="J659" s="49" t="str">
        <f t="shared" si="71"/>
        <v/>
      </c>
      <c r="K659" s="49" t="str">
        <f t="shared" si="72"/>
        <v/>
      </c>
      <c r="L659" s="49" t="str">
        <f t="shared" si="73"/>
        <v/>
      </c>
      <c r="M659" s="49" t="str">
        <f t="shared" si="74"/>
        <v/>
      </c>
      <c r="N659" s="49" t="str">
        <f t="shared" si="75"/>
        <v/>
      </c>
      <c r="O659" t="str">
        <f t="shared" si="76"/>
        <v/>
      </c>
    </row>
    <row r="660" spans="1:15" ht="14.4" thickTop="1" thickBot="1" x14ac:dyDescent="0.3">
      <c r="A660" s="41" t="str">
        <f>IF('2015 data'!$A660 = "Sales", '2015 data'!B660, "")</f>
        <v/>
      </c>
      <c r="B660" s="41" t="str">
        <f>IF($A660="", "", VLOOKUP($A660, '2015 data'!B:G, 3, FALSE))</f>
        <v/>
      </c>
      <c r="C660" s="41" t="str">
        <f>IF($A660="", "", VLOOKUP($A660, '2015 data'!B:G, 4, FALSE))</f>
        <v/>
      </c>
      <c r="D660" s="42" t="str">
        <f>IF('2015 Consolidated'!$A660="", "", VLOOKUP('2015 Consolidated'!$A660, '2015 data'!B:G, 5, FALSE))</f>
        <v/>
      </c>
      <c r="E660" s="43" t="str">
        <f>IF($A660="", "", VLOOKUP($A660, '2015 data'!B:G, 6, FALSE))</f>
        <v/>
      </c>
      <c r="F660" s="43" t="str">
        <f>IF($A660="", "", IFERROR(VLOOKUP($A660, '2015 data'!C:G, 5, FALSE), 0))</f>
        <v/>
      </c>
      <c r="G660" s="44" t="str">
        <f>IFERROR(VLOOKUP($A660, '2015 data'!C:G, 4, FALSE), "")</f>
        <v/>
      </c>
      <c r="H660" s="43" t="str">
        <f t="shared" si="70"/>
        <v/>
      </c>
      <c r="I660" s="45" t="str">
        <f>IF($G660&lt;&gt;"","Received",IF($A660="","",Validation!$D$6-$D660))</f>
        <v/>
      </c>
      <c r="J660" s="49" t="str">
        <f t="shared" si="71"/>
        <v/>
      </c>
      <c r="K660" s="49" t="str">
        <f t="shared" si="72"/>
        <v/>
      </c>
      <c r="L660" s="49" t="str">
        <f t="shared" si="73"/>
        <v/>
      </c>
      <c r="M660" s="49" t="str">
        <f t="shared" si="74"/>
        <v/>
      </c>
      <c r="N660" s="49" t="str">
        <f t="shared" si="75"/>
        <v/>
      </c>
      <c r="O660" t="str">
        <f t="shared" si="76"/>
        <v/>
      </c>
    </row>
    <row r="661" spans="1:15" ht="14.4" thickTop="1" thickBot="1" x14ac:dyDescent="0.3">
      <c r="A661" s="41" t="str">
        <f>IF('2015 data'!$A661 = "Sales", '2015 data'!B661, "")</f>
        <v/>
      </c>
      <c r="B661" s="41" t="str">
        <f>IF($A661="", "", VLOOKUP($A661, '2015 data'!B:G, 3, FALSE))</f>
        <v/>
      </c>
      <c r="C661" s="41" t="str">
        <f>IF($A661="", "", VLOOKUP($A661, '2015 data'!B:G, 4, FALSE))</f>
        <v/>
      </c>
      <c r="D661" s="42" t="str">
        <f>IF('2015 Consolidated'!$A661="", "", VLOOKUP('2015 Consolidated'!$A661, '2015 data'!B:G, 5, FALSE))</f>
        <v/>
      </c>
      <c r="E661" s="43" t="str">
        <f>IF($A661="", "", VLOOKUP($A661, '2015 data'!B:G, 6, FALSE))</f>
        <v/>
      </c>
      <c r="F661" s="43" t="str">
        <f>IF($A661="", "", IFERROR(VLOOKUP($A661, '2015 data'!C:G, 5, FALSE), 0))</f>
        <v/>
      </c>
      <c r="G661" s="44" t="str">
        <f>IFERROR(VLOOKUP($A661, '2015 data'!C:G, 4, FALSE), "")</f>
        <v/>
      </c>
      <c r="H661" s="43" t="str">
        <f t="shared" si="70"/>
        <v/>
      </c>
      <c r="I661" s="45" t="str">
        <f>IF($G661&lt;&gt;"","Received",IF($A661="","",Validation!$D$6-$D661))</f>
        <v/>
      </c>
      <c r="J661" s="49" t="str">
        <f t="shared" si="71"/>
        <v/>
      </c>
      <c r="K661" s="49" t="str">
        <f t="shared" si="72"/>
        <v/>
      </c>
      <c r="L661" s="49" t="str">
        <f t="shared" si="73"/>
        <v/>
      </c>
      <c r="M661" s="49" t="str">
        <f t="shared" si="74"/>
        <v/>
      </c>
      <c r="N661" s="49" t="str">
        <f t="shared" si="75"/>
        <v/>
      </c>
      <c r="O661" t="str">
        <f t="shared" si="76"/>
        <v/>
      </c>
    </row>
    <row r="662" spans="1:15" ht="14.4" thickTop="1" thickBot="1" x14ac:dyDescent="0.3">
      <c r="A662" s="41" t="str">
        <f>IF('2015 data'!$A662 = "Sales", '2015 data'!B662, "")</f>
        <v/>
      </c>
      <c r="B662" s="41" t="str">
        <f>IF($A662="", "", VLOOKUP($A662, '2015 data'!B:G, 3, FALSE))</f>
        <v/>
      </c>
      <c r="C662" s="41" t="str">
        <f>IF($A662="", "", VLOOKUP($A662, '2015 data'!B:G, 4, FALSE))</f>
        <v/>
      </c>
      <c r="D662" s="42" t="str">
        <f>IF('2015 Consolidated'!$A662="", "", VLOOKUP('2015 Consolidated'!$A662, '2015 data'!B:G, 5, FALSE))</f>
        <v/>
      </c>
      <c r="E662" s="43" t="str">
        <f>IF($A662="", "", VLOOKUP($A662, '2015 data'!B:G, 6, FALSE))</f>
        <v/>
      </c>
      <c r="F662" s="43" t="str">
        <f>IF($A662="", "", IFERROR(VLOOKUP($A662, '2015 data'!C:G, 5, FALSE), 0))</f>
        <v/>
      </c>
      <c r="G662" s="44" t="str">
        <f>IFERROR(VLOOKUP($A662, '2015 data'!C:G, 4, FALSE), "")</f>
        <v/>
      </c>
      <c r="H662" s="43" t="str">
        <f t="shared" si="70"/>
        <v/>
      </c>
      <c r="I662" s="45" t="str">
        <f>IF($G662&lt;&gt;"","Received",IF($A662="","",Validation!$D$6-$D662))</f>
        <v/>
      </c>
      <c r="J662" s="49" t="str">
        <f t="shared" si="71"/>
        <v/>
      </c>
      <c r="K662" s="49" t="str">
        <f t="shared" si="72"/>
        <v/>
      </c>
      <c r="L662" s="49" t="str">
        <f t="shared" si="73"/>
        <v/>
      </c>
      <c r="M662" s="49" t="str">
        <f t="shared" si="74"/>
        <v/>
      </c>
      <c r="N662" s="49" t="str">
        <f t="shared" si="75"/>
        <v/>
      </c>
      <c r="O662" t="str">
        <f t="shared" si="76"/>
        <v/>
      </c>
    </row>
    <row r="663" spans="1:15" ht="14.4" thickTop="1" thickBot="1" x14ac:dyDescent="0.3">
      <c r="A663" s="41" t="str">
        <f>IF('2015 data'!$A663 = "Sales", '2015 data'!B663, "")</f>
        <v/>
      </c>
      <c r="B663" s="41" t="str">
        <f>IF($A663="", "", VLOOKUP($A663, '2015 data'!B:G, 3, FALSE))</f>
        <v/>
      </c>
      <c r="C663" s="41" t="str">
        <f>IF($A663="", "", VLOOKUP($A663, '2015 data'!B:G, 4, FALSE))</f>
        <v/>
      </c>
      <c r="D663" s="42" t="str">
        <f>IF('2015 Consolidated'!$A663="", "", VLOOKUP('2015 Consolidated'!$A663, '2015 data'!B:G, 5, FALSE))</f>
        <v/>
      </c>
      <c r="E663" s="43" t="str">
        <f>IF($A663="", "", VLOOKUP($A663, '2015 data'!B:G, 6, FALSE))</f>
        <v/>
      </c>
      <c r="F663" s="43" t="str">
        <f>IF($A663="", "", IFERROR(VLOOKUP($A663, '2015 data'!C:G, 5, FALSE), 0))</f>
        <v/>
      </c>
      <c r="G663" s="44" t="str">
        <f>IFERROR(VLOOKUP($A663, '2015 data'!C:G, 4, FALSE), "")</f>
        <v/>
      </c>
      <c r="H663" s="43" t="str">
        <f t="shared" si="70"/>
        <v/>
      </c>
      <c r="I663" s="45" t="str">
        <f>IF($G663&lt;&gt;"","Received",IF($A663="","",Validation!$D$6-$D663))</f>
        <v/>
      </c>
      <c r="J663" s="49" t="str">
        <f t="shared" si="71"/>
        <v/>
      </c>
      <c r="K663" s="49" t="str">
        <f t="shared" si="72"/>
        <v/>
      </c>
      <c r="L663" s="49" t="str">
        <f t="shared" si="73"/>
        <v/>
      </c>
      <c r="M663" s="49" t="str">
        <f t="shared" si="74"/>
        <v/>
      </c>
      <c r="N663" s="49" t="str">
        <f t="shared" si="75"/>
        <v/>
      </c>
      <c r="O663" t="str">
        <f t="shared" si="76"/>
        <v/>
      </c>
    </row>
    <row r="664" spans="1:15" ht="14.4" thickTop="1" thickBot="1" x14ac:dyDescent="0.3">
      <c r="A664" s="41" t="str">
        <f>IF('2015 data'!$A664 = "Sales", '2015 data'!B664, "")</f>
        <v/>
      </c>
      <c r="B664" s="41" t="str">
        <f>IF($A664="", "", VLOOKUP($A664, '2015 data'!B:G, 3, FALSE))</f>
        <v/>
      </c>
      <c r="C664" s="41" t="str">
        <f>IF($A664="", "", VLOOKUP($A664, '2015 data'!B:G, 4, FALSE))</f>
        <v/>
      </c>
      <c r="D664" s="42" t="str">
        <f>IF('2015 Consolidated'!$A664="", "", VLOOKUP('2015 Consolidated'!$A664, '2015 data'!B:G, 5, FALSE))</f>
        <v/>
      </c>
      <c r="E664" s="43" t="str">
        <f>IF($A664="", "", VLOOKUP($A664, '2015 data'!B:G, 6, FALSE))</f>
        <v/>
      </c>
      <c r="F664" s="43" t="str">
        <f>IF($A664="", "", IFERROR(VLOOKUP($A664, '2015 data'!C:G, 5, FALSE), 0))</f>
        <v/>
      </c>
      <c r="G664" s="44" t="str">
        <f>IFERROR(VLOOKUP($A664, '2015 data'!C:G, 4, FALSE), "")</f>
        <v/>
      </c>
      <c r="H664" s="43" t="str">
        <f t="shared" si="70"/>
        <v/>
      </c>
      <c r="I664" s="45" t="str">
        <f>IF($G664&lt;&gt;"","Received",IF($A664="","",Validation!$D$6-$D664))</f>
        <v/>
      </c>
      <c r="J664" s="49" t="str">
        <f t="shared" si="71"/>
        <v/>
      </c>
      <c r="K664" s="49" t="str">
        <f t="shared" si="72"/>
        <v/>
      </c>
      <c r="L664" s="49" t="str">
        <f t="shared" si="73"/>
        <v/>
      </c>
      <c r="M664" s="49" t="str">
        <f t="shared" si="74"/>
        <v/>
      </c>
      <c r="N664" s="49" t="str">
        <f t="shared" si="75"/>
        <v/>
      </c>
      <c r="O664" t="str">
        <f t="shared" si="76"/>
        <v/>
      </c>
    </row>
    <row r="665" spans="1:15" ht="14.4" thickTop="1" thickBot="1" x14ac:dyDescent="0.3">
      <c r="A665" s="41" t="str">
        <f>IF('2015 data'!$A665 = "Sales", '2015 data'!B665, "")</f>
        <v/>
      </c>
      <c r="B665" s="41" t="str">
        <f>IF($A665="", "", VLOOKUP($A665, '2015 data'!B:G, 3, FALSE))</f>
        <v/>
      </c>
      <c r="C665" s="41" t="str">
        <f>IF($A665="", "", VLOOKUP($A665, '2015 data'!B:G, 4, FALSE))</f>
        <v/>
      </c>
      <c r="D665" s="42" t="str">
        <f>IF('2015 Consolidated'!$A665="", "", VLOOKUP('2015 Consolidated'!$A665, '2015 data'!B:G, 5, FALSE))</f>
        <v/>
      </c>
      <c r="E665" s="43" t="str">
        <f>IF($A665="", "", VLOOKUP($A665, '2015 data'!B:G, 6, FALSE))</f>
        <v/>
      </c>
      <c r="F665" s="43" t="str">
        <f>IF($A665="", "", IFERROR(VLOOKUP($A665, '2015 data'!C:G, 5, FALSE), 0))</f>
        <v/>
      </c>
      <c r="G665" s="44" t="str">
        <f>IFERROR(VLOOKUP($A665, '2015 data'!C:G, 4, FALSE), "")</f>
        <v/>
      </c>
      <c r="H665" s="43" t="str">
        <f t="shared" si="70"/>
        <v/>
      </c>
      <c r="I665" s="45" t="str">
        <f>IF($G665&lt;&gt;"","Received",IF($A665="","",Validation!$D$6-$D665))</f>
        <v/>
      </c>
      <c r="J665" s="49" t="str">
        <f t="shared" si="71"/>
        <v/>
      </c>
      <c r="K665" s="49" t="str">
        <f t="shared" si="72"/>
        <v/>
      </c>
      <c r="L665" s="49" t="str">
        <f t="shared" si="73"/>
        <v/>
      </c>
      <c r="M665" s="49" t="str">
        <f t="shared" si="74"/>
        <v/>
      </c>
      <c r="N665" s="49" t="str">
        <f t="shared" si="75"/>
        <v/>
      </c>
      <c r="O665" t="str">
        <f t="shared" si="76"/>
        <v/>
      </c>
    </row>
    <row r="666" spans="1:15" ht="14.4" thickTop="1" thickBot="1" x14ac:dyDescent="0.3">
      <c r="A666" s="41" t="str">
        <f>IF('2015 data'!$A666 = "Sales", '2015 data'!B666, "")</f>
        <v/>
      </c>
      <c r="B666" s="41" t="str">
        <f>IF($A666="", "", VLOOKUP($A666, '2015 data'!B:G, 3, FALSE))</f>
        <v/>
      </c>
      <c r="C666" s="41" t="str">
        <f>IF($A666="", "", VLOOKUP($A666, '2015 data'!B:G, 4, FALSE))</f>
        <v/>
      </c>
      <c r="D666" s="42" t="str">
        <f>IF('2015 Consolidated'!$A666="", "", VLOOKUP('2015 Consolidated'!$A666, '2015 data'!B:G, 5, FALSE))</f>
        <v/>
      </c>
      <c r="E666" s="43" t="str">
        <f>IF($A666="", "", VLOOKUP($A666, '2015 data'!B:G, 6, FALSE))</f>
        <v/>
      </c>
      <c r="F666" s="43" t="str">
        <f>IF($A666="", "", IFERROR(VLOOKUP($A666, '2015 data'!C:G, 5, FALSE), 0))</f>
        <v/>
      </c>
      <c r="G666" s="44" t="str">
        <f>IFERROR(VLOOKUP($A666, '2015 data'!C:G, 4, FALSE), "")</f>
        <v/>
      </c>
      <c r="H666" s="43" t="str">
        <f t="shared" si="70"/>
        <v/>
      </c>
      <c r="I666" s="45" t="str">
        <f>IF($G666&lt;&gt;"","Received",IF($A666="","",Validation!$D$6-$D666))</f>
        <v/>
      </c>
      <c r="J666" s="49" t="str">
        <f t="shared" si="71"/>
        <v/>
      </c>
      <c r="K666" s="49" t="str">
        <f t="shared" si="72"/>
        <v/>
      </c>
      <c r="L666" s="49" t="str">
        <f t="shared" si="73"/>
        <v/>
      </c>
      <c r="M666" s="49" t="str">
        <f t="shared" si="74"/>
        <v/>
      </c>
      <c r="N666" s="49" t="str">
        <f t="shared" si="75"/>
        <v/>
      </c>
      <c r="O666" t="str">
        <f t="shared" si="76"/>
        <v/>
      </c>
    </row>
    <row r="667" spans="1:15" ht="14.4" thickTop="1" thickBot="1" x14ac:dyDescent="0.3">
      <c r="A667" s="41" t="str">
        <f>IF('2015 data'!$A667 = "Sales", '2015 data'!B667, "")</f>
        <v/>
      </c>
      <c r="B667" s="41" t="str">
        <f>IF($A667="", "", VLOOKUP($A667, '2015 data'!B:G, 3, FALSE))</f>
        <v/>
      </c>
      <c r="C667" s="41" t="str">
        <f>IF($A667="", "", VLOOKUP($A667, '2015 data'!B:G, 4, FALSE))</f>
        <v/>
      </c>
      <c r="D667" s="42" t="str">
        <f>IF('2015 Consolidated'!$A667="", "", VLOOKUP('2015 Consolidated'!$A667, '2015 data'!B:G, 5, FALSE))</f>
        <v/>
      </c>
      <c r="E667" s="43" t="str">
        <f>IF($A667="", "", VLOOKUP($A667, '2015 data'!B:G, 6, FALSE))</f>
        <v/>
      </c>
      <c r="F667" s="43" t="str">
        <f>IF($A667="", "", IFERROR(VLOOKUP($A667, '2015 data'!C:G, 5, FALSE), 0))</f>
        <v/>
      </c>
      <c r="G667" s="44" t="str">
        <f>IFERROR(VLOOKUP($A667, '2015 data'!C:G, 4, FALSE), "")</f>
        <v/>
      </c>
      <c r="H667" s="43" t="str">
        <f t="shared" si="70"/>
        <v/>
      </c>
      <c r="I667" s="45" t="str">
        <f>IF($G667&lt;&gt;"","Received",IF($A667="","",Validation!$D$6-$D667))</f>
        <v/>
      </c>
      <c r="J667" s="49" t="str">
        <f t="shared" si="71"/>
        <v/>
      </c>
      <c r="K667" s="49" t="str">
        <f t="shared" si="72"/>
        <v/>
      </c>
      <c r="L667" s="49" t="str">
        <f t="shared" si="73"/>
        <v/>
      </c>
      <c r="M667" s="49" t="str">
        <f t="shared" si="74"/>
        <v/>
      </c>
      <c r="N667" s="49" t="str">
        <f t="shared" si="75"/>
        <v/>
      </c>
      <c r="O667" t="str">
        <f t="shared" si="76"/>
        <v/>
      </c>
    </row>
    <row r="668" spans="1:15" ht="14.4" thickTop="1" thickBot="1" x14ac:dyDescent="0.3">
      <c r="A668" s="41" t="str">
        <f>IF('2015 data'!$A668 = "Sales", '2015 data'!B668, "")</f>
        <v/>
      </c>
      <c r="B668" s="41" t="str">
        <f>IF($A668="", "", VLOOKUP($A668, '2015 data'!B:G, 3, FALSE))</f>
        <v/>
      </c>
      <c r="C668" s="41" t="str">
        <f>IF($A668="", "", VLOOKUP($A668, '2015 data'!B:G, 4, FALSE))</f>
        <v/>
      </c>
      <c r="D668" s="42" t="str">
        <f>IF('2015 Consolidated'!$A668="", "", VLOOKUP('2015 Consolidated'!$A668, '2015 data'!B:G, 5, FALSE))</f>
        <v/>
      </c>
      <c r="E668" s="43" t="str">
        <f>IF($A668="", "", VLOOKUP($A668, '2015 data'!B:G, 6, FALSE))</f>
        <v/>
      </c>
      <c r="F668" s="43" t="str">
        <f>IF($A668="", "", IFERROR(VLOOKUP($A668, '2015 data'!C:G, 5, FALSE), 0))</f>
        <v/>
      </c>
      <c r="G668" s="44" t="str">
        <f>IFERROR(VLOOKUP($A668, '2015 data'!C:G, 4, FALSE), "")</f>
        <v/>
      </c>
      <c r="H668" s="43" t="str">
        <f t="shared" si="70"/>
        <v/>
      </c>
      <c r="I668" s="45" t="str">
        <f>IF($G668&lt;&gt;"","Received",IF($A668="","",Validation!$D$6-$D668))</f>
        <v/>
      </c>
      <c r="J668" s="49" t="str">
        <f t="shared" si="71"/>
        <v/>
      </c>
      <c r="K668" s="49" t="str">
        <f t="shared" si="72"/>
        <v/>
      </c>
      <c r="L668" s="49" t="str">
        <f t="shared" si="73"/>
        <v/>
      </c>
      <c r="M668" s="49" t="str">
        <f t="shared" si="74"/>
        <v/>
      </c>
      <c r="N668" s="49" t="str">
        <f t="shared" si="75"/>
        <v/>
      </c>
      <c r="O668" t="str">
        <f t="shared" si="76"/>
        <v/>
      </c>
    </row>
    <row r="669" spans="1:15" ht="14.4" thickTop="1" thickBot="1" x14ac:dyDescent="0.3">
      <c r="A669" s="41" t="str">
        <f>IF('2015 data'!$A669 = "Sales", '2015 data'!B669, "")</f>
        <v/>
      </c>
      <c r="B669" s="41" t="str">
        <f>IF($A669="", "", VLOOKUP($A669, '2015 data'!B:G, 3, FALSE))</f>
        <v/>
      </c>
      <c r="C669" s="41" t="str">
        <f>IF($A669="", "", VLOOKUP($A669, '2015 data'!B:G, 4, FALSE))</f>
        <v/>
      </c>
      <c r="D669" s="42" t="str">
        <f>IF('2015 Consolidated'!$A669="", "", VLOOKUP('2015 Consolidated'!$A669, '2015 data'!B:G, 5, FALSE))</f>
        <v/>
      </c>
      <c r="E669" s="43" t="str">
        <f>IF($A669="", "", VLOOKUP($A669, '2015 data'!B:G, 6, FALSE))</f>
        <v/>
      </c>
      <c r="F669" s="43" t="str">
        <f>IF($A669="", "", IFERROR(VLOOKUP($A669, '2015 data'!C:G, 5, FALSE), 0))</f>
        <v/>
      </c>
      <c r="G669" s="44" t="str">
        <f>IFERROR(VLOOKUP($A669, '2015 data'!C:G, 4, FALSE), "")</f>
        <v/>
      </c>
      <c r="H669" s="43" t="str">
        <f t="shared" si="70"/>
        <v/>
      </c>
      <c r="I669" s="45" t="str">
        <f>IF($G669&lt;&gt;"","Received",IF($A669="","",Validation!$D$6-$D669))</f>
        <v/>
      </c>
      <c r="J669" s="49" t="str">
        <f t="shared" si="71"/>
        <v/>
      </c>
      <c r="K669" s="49" t="str">
        <f t="shared" si="72"/>
        <v/>
      </c>
      <c r="L669" s="49" t="str">
        <f t="shared" si="73"/>
        <v/>
      </c>
      <c r="M669" s="49" t="str">
        <f t="shared" si="74"/>
        <v/>
      </c>
      <c r="N669" s="49" t="str">
        <f t="shared" si="75"/>
        <v/>
      </c>
      <c r="O669" t="str">
        <f t="shared" si="76"/>
        <v/>
      </c>
    </row>
    <row r="670" spans="1:15" ht="14.4" thickTop="1" thickBot="1" x14ac:dyDescent="0.3">
      <c r="A670" s="41" t="str">
        <f>IF('2015 data'!$A670 = "Sales", '2015 data'!B670, "")</f>
        <v/>
      </c>
      <c r="B670" s="41" t="str">
        <f>IF($A670="", "", VLOOKUP($A670, '2015 data'!B:G, 3, FALSE))</f>
        <v/>
      </c>
      <c r="C670" s="41" t="str">
        <f>IF($A670="", "", VLOOKUP($A670, '2015 data'!B:G, 4, FALSE))</f>
        <v/>
      </c>
      <c r="D670" s="42" t="str">
        <f>IF('2015 Consolidated'!$A670="", "", VLOOKUP('2015 Consolidated'!$A670, '2015 data'!B:G, 5, FALSE))</f>
        <v/>
      </c>
      <c r="E670" s="43" t="str">
        <f>IF($A670="", "", VLOOKUP($A670, '2015 data'!B:G, 6, FALSE))</f>
        <v/>
      </c>
      <c r="F670" s="43" t="str">
        <f>IF($A670="", "", IFERROR(VLOOKUP($A670, '2015 data'!C:G, 5, FALSE), 0))</f>
        <v/>
      </c>
      <c r="G670" s="44" t="str">
        <f>IFERROR(VLOOKUP($A670, '2015 data'!C:G, 4, FALSE), "")</f>
        <v/>
      </c>
      <c r="H670" s="43" t="str">
        <f t="shared" si="70"/>
        <v/>
      </c>
      <c r="I670" s="45" t="str">
        <f>IF($G670&lt;&gt;"","Received",IF($A670="","",Validation!$D$6-$D670))</f>
        <v/>
      </c>
      <c r="J670" s="49" t="str">
        <f t="shared" si="71"/>
        <v/>
      </c>
      <c r="K670" s="49" t="str">
        <f t="shared" si="72"/>
        <v/>
      </c>
      <c r="L670" s="49" t="str">
        <f t="shared" si="73"/>
        <v/>
      </c>
      <c r="M670" s="49" t="str">
        <f t="shared" si="74"/>
        <v/>
      </c>
      <c r="N670" s="49" t="str">
        <f t="shared" si="75"/>
        <v/>
      </c>
      <c r="O670" t="str">
        <f t="shared" si="76"/>
        <v/>
      </c>
    </row>
    <row r="671" spans="1:15" ht="14.4" thickTop="1" thickBot="1" x14ac:dyDescent="0.3">
      <c r="A671" s="41" t="str">
        <f>IF('2015 data'!$A671 = "Sales", '2015 data'!B671, "")</f>
        <v/>
      </c>
      <c r="B671" s="41" t="str">
        <f>IF($A671="", "", VLOOKUP($A671, '2015 data'!B:G, 3, FALSE))</f>
        <v/>
      </c>
      <c r="C671" s="41" t="str">
        <f>IF($A671="", "", VLOOKUP($A671, '2015 data'!B:G, 4, FALSE))</f>
        <v/>
      </c>
      <c r="D671" s="42" t="str">
        <f>IF('2015 Consolidated'!$A671="", "", VLOOKUP('2015 Consolidated'!$A671, '2015 data'!B:G, 5, FALSE))</f>
        <v/>
      </c>
      <c r="E671" s="43" t="str">
        <f>IF($A671="", "", VLOOKUP($A671, '2015 data'!B:G, 6, FALSE))</f>
        <v/>
      </c>
      <c r="F671" s="43" t="str">
        <f>IF($A671="", "", IFERROR(VLOOKUP($A671, '2015 data'!C:G, 5, FALSE), 0))</f>
        <v/>
      </c>
      <c r="G671" s="44" t="str">
        <f>IFERROR(VLOOKUP($A671, '2015 data'!C:G, 4, FALSE), "")</f>
        <v/>
      </c>
      <c r="H671" s="43" t="str">
        <f t="shared" si="70"/>
        <v/>
      </c>
      <c r="I671" s="45" t="str">
        <f>IF($G671&lt;&gt;"","Received",IF($A671="","",Validation!$D$6-$D671))</f>
        <v/>
      </c>
      <c r="J671" s="49" t="str">
        <f t="shared" si="71"/>
        <v/>
      </c>
      <c r="K671" s="49" t="str">
        <f t="shared" si="72"/>
        <v/>
      </c>
      <c r="L671" s="49" t="str">
        <f t="shared" si="73"/>
        <v/>
      </c>
      <c r="M671" s="49" t="str">
        <f t="shared" si="74"/>
        <v/>
      </c>
      <c r="N671" s="49" t="str">
        <f t="shared" si="75"/>
        <v/>
      </c>
      <c r="O671" t="str">
        <f t="shared" si="76"/>
        <v/>
      </c>
    </row>
    <row r="672" spans="1:15" ht="14.4" thickTop="1" thickBot="1" x14ac:dyDescent="0.3">
      <c r="A672" s="41" t="str">
        <f>IF('2015 data'!$A672 = "Sales", '2015 data'!B672, "")</f>
        <v/>
      </c>
      <c r="B672" s="41" t="str">
        <f>IF($A672="", "", VLOOKUP($A672, '2015 data'!B:G, 3, FALSE))</f>
        <v/>
      </c>
      <c r="C672" s="41" t="str">
        <f>IF($A672="", "", VLOOKUP($A672, '2015 data'!B:G, 4, FALSE))</f>
        <v/>
      </c>
      <c r="D672" s="42" t="str">
        <f>IF('2015 Consolidated'!$A672="", "", VLOOKUP('2015 Consolidated'!$A672, '2015 data'!B:G, 5, FALSE))</f>
        <v/>
      </c>
      <c r="E672" s="43" t="str">
        <f>IF($A672="", "", VLOOKUP($A672, '2015 data'!B:G, 6, FALSE))</f>
        <v/>
      </c>
      <c r="F672" s="43" t="str">
        <f>IF($A672="", "", IFERROR(VLOOKUP($A672, '2015 data'!C:G, 5, FALSE), 0))</f>
        <v/>
      </c>
      <c r="G672" s="44" t="str">
        <f>IFERROR(VLOOKUP($A672, '2015 data'!C:G, 4, FALSE), "")</f>
        <v/>
      </c>
      <c r="H672" s="43" t="str">
        <f t="shared" si="70"/>
        <v/>
      </c>
      <c r="I672" s="45" t="str">
        <f>IF($G672&lt;&gt;"","Received",IF($A672="","",Validation!$D$6-$D672))</f>
        <v/>
      </c>
      <c r="J672" s="49" t="str">
        <f t="shared" si="71"/>
        <v/>
      </c>
      <c r="K672" s="49" t="str">
        <f t="shared" si="72"/>
        <v/>
      </c>
      <c r="L672" s="49" t="str">
        <f t="shared" si="73"/>
        <v/>
      </c>
      <c r="M672" s="49" t="str">
        <f t="shared" si="74"/>
        <v/>
      </c>
      <c r="N672" s="49" t="str">
        <f t="shared" si="75"/>
        <v/>
      </c>
      <c r="O672" t="str">
        <f t="shared" si="76"/>
        <v/>
      </c>
    </row>
    <row r="673" spans="1:15" ht="14.4" thickTop="1" thickBot="1" x14ac:dyDescent="0.3">
      <c r="A673" s="41" t="str">
        <f>IF('2015 data'!$A673 = "Sales", '2015 data'!B673, "")</f>
        <v/>
      </c>
      <c r="B673" s="41" t="str">
        <f>IF($A673="", "", VLOOKUP($A673, '2015 data'!B:G, 3, FALSE))</f>
        <v/>
      </c>
      <c r="C673" s="41" t="str">
        <f>IF($A673="", "", VLOOKUP($A673, '2015 data'!B:G, 4, FALSE))</f>
        <v/>
      </c>
      <c r="D673" s="42" t="str">
        <f>IF('2015 Consolidated'!$A673="", "", VLOOKUP('2015 Consolidated'!$A673, '2015 data'!B:G, 5, FALSE))</f>
        <v/>
      </c>
      <c r="E673" s="43" t="str">
        <f>IF($A673="", "", VLOOKUP($A673, '2015 data'!B:G, 6, FALSE))</f>
        <v/>
      </c>
      <c r="F673" s="43" t="str">
        <f>IF($A673="", "", IFERROR(VLOOKUP($A673, '2015 data'!C:G, 5, FALSE), 0))</f>
        <v/>
      </c>
      <c r="G673" s="44" t="str">
        <f>IFERROR(VLOOKUP($A673, '2015 data'!C:G, 4, FALSE), "")</f>
        <v/>
      </c>
      <c r="H673" s="43" t="str">
        <f t="shared" si="70"/>
        <v/>
      </c>
      <c r="I673" s="45" t="str">
        <f>IF($G673&lt;&gt;"","Received",IF($A673="","",Validation!$D$6-$D673))</f>
        <v/>
      </c>
      <c r="J673" s="49" t="str">
        <f t="shared" si="71"/>
        <v/>
      </c>
      <c r="K673" s="49" t="str">
        <f t="shared" si="72"/>
        <v/>
      </c>
      <c r="L673" s="49" t="str">
        <f t="shared" si="73"/>
        <v/>
      </c>
      <c r="M673" s="49" t="str">
        <f t="shared" si="74"/>
        <v/>
      </c>
      <c r="N673" s="49" t="str">
        <f t="shared" si="75"/>
        <v/>
      </c>
      <c r="O673" t="str">
        <f t="shared" si="76"/>
        <v/>
      </c>
    </row>
    <row r="674" spans="1:15" ht="14.4" thickTop="1" thickBot="1" x14ac:dyDescent="0.3">
      <c r="A674" s="41" t="str">
        <f>IF('2015 data'!$A674 = "Sales", '2015 data'!B674, "")</f>
        <v/>
      </c>
      <c r="B674" s="41" t="str">
        <f>IF($A674="", "", VLOOKUP($A674, '2015 data'!B:G, 3, FALSE))</f>
        <v/>
      </c>
      <c r="C674" s="41" t="str">
        <f>IF($A674="", "", VLOOKUP($A674, '2015 data'!B:G, 4, FALSE))</f>
        <v/>
      </c>
      <c r="D674" s="42" t="str">
        <f>IF('2015 Consolidated'!$A674="", "", VLOOKUP('2015 Consolidated'!$A674, '2015 data'!B:G, 5, FALSE))</f>
        <v/>
      </c>
      <c r="E674" s="43" t="str">
        <f>IF($A674="", "", VLOOKUP($A674, '2015 data'!B:G, 6, FALSE))</f>
        <v/>
      </c>
      <c r="F674" s="43" t="str">
        <f>IF($A674="", "", IFERROR(VLOOKUP($A674, '2015 data'!C:G, 5, FALSE), 0))</f>
        <v/>
      </c>
      <c r="G674" s="44" t="str">
        <f>IFERROR(VLOOKUP($A674, '2015 data'!C:G, 4, FALSE), "")</f>
        <v/>
      </c>
      <c r="H674" s="43" t="str">
        <f t="shared" si="70"/>
        <v/>
      </c>
      <c r="I674" s="45" t="str">
        <f>IF($G674&lt;&gt;"","Received",IF($A674="","",Validation!$D$6-$D674))</f>
        <v/>
      </c>
      <c r="J674" s="49" t="str">
        <f t="shared" si="71"/>
        <v/>
      </c>
      <c r="K674" s="49" t="str">
        <f t="shared" si="72"/>
        <v/>
      </c>
      <c r="L674" s="49" t="str">
        <f t="shared" si="73"/>
        <v/>
      </c>
      <c r="M674" s="49" t="str">
        <f t="shared" si="74"/>
        <v/>
      </c>
      <c r="N674" s="49" t="str">
        <f t="shared" si="75"/>
        <v/>
      </c>
      <c r="O674" t="str">
        <f t="shared" si="76"/>
        <v/>
      </c>
    </row>
    <row r="675" spans="1:15" ht="14.4" thickTop="1" thickBot="1" x14ac:dyDescent="0.3">
      <c r="A675" s="41" t="str">
        <f>IF('2015 data'!$A675 = "Sales", '2015 data'!B675, "")</f>
        <v/>
      </c>
      <c r="B675" s="41" t="str">
        <f>IF($A675="", "", VLOOKUP($A675, '2015 data'!B:G, 3, FALSE))</f>
        <v/>
      </c>
      <c r="C675" s="41" t="str">
        <f>IF($A675="", "", VLOOKUP($A675, '2015 data'!B:G, 4, FALSE))</f>
        <v/>
      </c>
      <c r="D675" s="42" t="str">
        <f>IF('2015 Consolidated'!$A675="", "", VLOOKUP('2015 Consolidated'!$A675, '2015 data'!B:G, 5, FALSE))</f>
        <v/>
      </c>
      <c r="E675" s="43" t="str">
        <f>IF($A675="", "", VLOOKUP($A675, '2015 data'!B:G, 6, FALSE))</f>
        <v/>
      </c>
      <c r="F675" s="43" t="str">
        <f>IF($A675="", "", IFERROR(VLOOKUP($A675, '2015 data'!C:G, 5, FALSE), 0))</f>
        <v/>
      </c>
      <c r="G675" s="44" t="str">
        <f>IFERROR(VLOOKUP($A675, '2015 data'!C:G, 4, FALSE), "")</f>
        <v/>
      </c>
      <c r="H675" s="43" t="str">
        <f t="shared" si="70"/>
        <v/>
      </c>
      <c r="I675" s="45" t="str">
        <f>IF($G675&lt;&gt;"","Received",IF($A675="","",Validation!$D$6-$D675))</f>
        <v/>
      </c>
      <c r="J675" s="49" t="str">
        <f t="shared" si="71"/>
        <v/>
      </c>
      <c r="K675" s="49" t="str">
        <f t="shared" si="72"/>
        <v/>
      </c>
      <c r="L675" s="49" t="str">
        <f t="shared" si="73"/>
        <v/>
      </c>
      <c r="M675" s="49" t="str">
        <f t="shared" si="74"/>
        <v/>
      </c>
      <c r="N675" s="49" t="str">
        <f t="shared" si="75"/>
        <v/>
      </c>
      <c r="O675" t="str">
        <f t="shared" si="76"/>
        <v/>
      </c>
    </row>
    <row r="676" spans="1:15" ht="14.4" thickTop="1" thickBot="1" x14ac:dyDescent="0.3">
      <c r="A676" s="41" t="str">
        <f>IF('2015 data'!$A676 = "Sales", '2015 data'!B676, "")</f>
        <v/>
      </c>
      <c r="B676" s="41" t="str">
        <f>IF($A676="", "", VLOOKUP($A676, '2015 data'!B:G, 3, FALSE))</f>
        <v/>
      </c>
      <c r="C676" s="41" t="str">
        <f>IF($A676="", "", VLOOKUP($A676, '2015 data'!B:G, 4, FALSE))</f>
        <v/>
      </c>
      <c r="D676" s="42" t="str">
        <f>IF('2015 Consolidated'!$A676="", "", VLOOKUP('2015 Consolidated'!$A676, '2015 data'!B:G, 5, FALSE))</f>
        <v/>
      </c>
      <c r="E676" s="43" t="str">
        <f>IF($A676="", "", VLOOKUP($A676, '2015 data'!B:G, 6, FALSE))</f>
        <v/>
      </c>
      <c r="F676" s="43" t="str">
        <f>IF($A676="", "", IFERROR(VLOOKUP($A676, '2015 data'!C:G, 5, FALSE), 0))</f>
        <v/>
      </c>
      <c r="G676" s="44" t="str">
        <f>IFERROR(VLOOKUP($A676, '2015 data'!C:G, 4, FALSE), "")</f>
        <v/>
      </c>
      <c r="H676" s="43" t="str">
        <f t="shared" si="70"/>
        <v/>
      </c>
      <c r="I676" s="45" t="str">
        <f>IF($G676&lt;&gt;"","Received",IF($A676="","",Validation!$D$6-$D676))</f>
        <v/>
      </c>
      <c r="J676" s="49" t="str">
        <f t="shared" si="71"/>
        <v/>
      </c>
      <c r="K676" s="49" t="str">
        <f t="shared" si="72"/>
        <v/>
      </c>
      <c r="L676" s="49" t="str">
        <f t="shared" si="73"/>
        <v/>
      </c>
      <c r="M676" s="49" t="str">
        <f t="shared" si="74"/>
        <v/>
      </c>
      <c r="N676" s="49" t="str">
        <f t="shared" si="75"/>
        <v/>
      </c>
      <c r="O676" t="str">
        <f t="shared" si="76"/>
        <v/>
      </c>
    </row>
    <row r="677" spans="1:15" ht="14.4" thickTop="1" thickBot="1" x14ac:dyDescent="0.3">
      <c r="A677" s="41" t="str">
        <f>IF('2015 data'!$A677 = "Sales", '2015 data'!B677, "")</f>
        <v/>
      </c>
      <c r="B677" s="41" t="str">
        <f>IF($A677="", "", VLOOKUP($A677, '2015 data'!B:G, 3, FALSE))</f>
        <v/>
      </c>
      <c r="C677" s="41" t="str">
        <f>IF($A677="", "", VLOOKUP($A677, '2015 data'!B:G, 4, FALSE))</f>
        <v/>
      </c>
      <c r="D677" s="42" t="str">
        <f>IF('2015 Consolidated'!$A677="", "", VLOOKUP('2015 Consolidated'!$A677, '2015 data'!B:G, 5, FALSE))</f>
        <v/>
      </c>
      <c r="E677" s="43" t="str">
        <f>IF($A677="", "", VLOOKUP($A677, '2015 data'!B:G, 6, FALSE))</f>
        <v/>
      </c>
      <c r="F677" s="43" t="str">
        <f>IF($A677="", "", IFERROR(VLOOKUP($A677, '2015 data'!C:G, 5, FALSE), 0))</f>
        <v/>
      </c>
      <c r="G677" s="44" t="str">
        <f>IFERROR(VLOOKUP($A677, '2015 data'!C:G, 4, FALSE), "")</f>
        <v/>
      </c>
      <c r="H677" s="43" t="str">
        <f t="shared" si="70"/>
        <v/>
      </c>
      <c r="I677" s="45" t="str">
        <f>IF($G677&lt;&gt;"","Received",IF($A677="","",Validation!$D$6-$D677))</f>
        <v/>
      </c>
      <c r="J677" s="49" t="str">
        <f t="shared" si="71"/>
        <v/>
      </c>
      <c r="K677" s="49" t="str">
        <f t="shared" si="72"/>
        <v/>
      </c>
      <c r="L677" s="49" t="str">
        <f t="shared" si="73"/>
        <v/>
      </c>
      <c r="M677" s="49" t="str">
        <f t="shared" si="74"/>
        <v/>
      </c>
      <c r="N677" s="49" t="str">
        <f t="shared" si="75"/>
        <v/>
      </c>
      <c r="O677" t="str">
        <f t="shared" si="76"/>
        <v/>
      </c>
    </row>
    <row r="678" spans="1:15" ht="14.4" thickTop="1" thickBot="1" x14ac:dyDescent="0.3">
      <c r="A678" s="41" t="str">
        <f>IF('2015 data'!$A678 = "Sales", '2015 data'!B678, "")</f>
        <v/>
      </c>
      <c r="B678" s="41" t="str">
        <f>IF($A678="", "", VLOOKUP($A678, '2015 data'!B:G, 3, FALSE))</f>
        <v/>
      </c>
      <c r="C678" s="41" t="str">
        <f>IF($A678="", "", VLOOKUP($A678, '2015 data'!B:G, 4, FALSE))</f>
        <v/>
      </c>
      <c r="D678" s="42" t="str">
        <f>IF('2015 Consolidated'!$A678="", "", VLOOKUP('2015 Consolidated'!$A678, '2015 data'!B:G, 5, FALSE))</f>
        <v/>
      </c>
      <c r="E678" s="43" t="str">
        <f>IF($A678="", "", VLOOKUP($A678, '2015 data'!B:G, 6, FALSE))</f>
        <v/>
      </c>
      <c r="F678" s="43" t="str">
        <f>IF($A678="", "", IFERROR(VLOOKUP($A678, '2015 data'!C:G, 5, FALSE), 0))</f>
        <v/>
      </c>
      <c r="G678" s="44" t="str">
        <f>IFERROR(VLOOKUP($A678, '2015 data'!C:G, 4, FALSE), "")</f>
        <v/>
      </c>
      <c r="H678" s="43" t="str">
        <f t="shared" si="70"/>
        <v/>
      </c>
      <c r="I678" s="45" t="str">
        <f>IF($G678&lt;&gt;"","Received",IF($A678="","",Validation!$D$6-$D678))</f>
        <v/>
      </c>
      <c r="J678" s="49" t="str">
        <f t="shared" si="71"/>
        <v/>
      </c>
      <c r="K678" s="49" t="str">
        <f t="shared" si="72"/>
        <v/>
      </c>
      <c r="L678" s="49" t="str">
        <f t="shared" si="73"/>
        <v/>
      </c>
      <c r="M678" s="49" t="str">
        <f t="shared" si="74"/>
        <v/>
      </c>
      <c r="N678" s="49" t="str">
        <f t="shared" si="75"/>
        <v/>
      </c>
      <c r="O678" t="str">
        <f t="shared" si="76"/>
        <v/>
      </c>
    </row>
    <row r="679" spans="1:15" ht="14.4" thickTop="1" thickBot="1" x14ac:dyDescent="0.3">
      <c r="A679" s="41" t="str">
        <f>IF('2015 data'!$A679 = "Sales", '2015 data'!B679, "")</f>
        <v/>
      </c>
      <c r="B679" s="41" t="str">
        <f>IF($A679="", "", VLOOKUP($A679, '2015 data'!B:G, 3, FALSE))</f>
        <v/>
      </c>
      <c r="C679" s="41" t="str">
        <f>IF($A679="", "", VLOOKUP($A679, '2015 data'!B:G, 4, FALSE))</f>
        <v/>
      </c>
      <c r="D679" s="42" t="str">
        <f>IF('2015 Consolidated'!$A679="", "", VLOOKUP('2015 Consolidated'!$A679, '2015 data'!B:G, 5, FALSE))</f>
        <v/>
      </c>
      <c r="E679" s="43" t="str">
        <f>IF($A679="", "", VLOOKUP($A679, '2015 data'!B:G, 6, FALSE))</f>
        <v/>
      </c>
      <c r="F679" s="43" t="str">
        <f>IF($A679="", "", IFERROR(VLOOKUP($A679, '2015 data'!C:G, 5, FALSE), 0))</f>
        <v/>
      </c>
      <c r="G679" s="44" t="str">
        <f>IFERROR(VLOOKUP($A679, '2015 data'!C:G, 4, FALSE), "")</f>
        <v/>
      </c>
      <c r="H679" s="43" t="str">
        <f t="shared" si="70"/>
        <v/>
      </c>
      <c r="I679" s="45" t="str">
        <f>IF($G679&lt;&gt;"","Received",IF($A679="","",Validation!$D$6-$D679))</f>
        <v/>
      </c>
      <c r="J679" s="49" t="str">
        <f t="shared" si="71"/>
        <v/>
      </c>
      <c r="K679" s="49" t="str">
        <f t="shared" si="72"/>
        <v/>
      </c>
      <c r="L679" s="49" t="str">
        <f t="shared" si="73"/>
        <v/>
      </c>
      <c r="M679" s="49" t="str">
        <f t="shared" si="74"/>
        <v/>
      </c>
      <c r="N679" s="49" t="str">
        <f t="shared" si="75"/>
        <v/>
      </c>
      <c r="O679" t="str">
        <f t="shared" si="76"/>
        <v/>
      </c>
    </row>
    <row r="680" spans="1:15" ht="14.4" thickTop="1" thickBot="1" x14ac:dyDescent="0.3">
      <c r="A680" s="41" t="str">
        <f>IF('2015 data'!$A680 = "Sales", '2015 data'!B680, "")</f>
        <v/>
      </c>
      <c r="B680" s="41" t="str">
        <f>IF($A680="", "", VLOOKUP($A680, '2015 data'!B:G, 3, FALSE))</f>
        <v/>
      </c>
      <c r="C680" s="41" t="str">
        <f>IF($A680="", "", VLOOKUP($A680, '2015 data'!B:G, 4, FALSE))</f>
        <v/>
      </c>
      <c r="D680" s="42" t="str">
        <f>IF('2015 Consolidated'!$A680="", "", VLOOKUP('2015 Consolidated'!$A680, '2015 data'!B:G, 5, FALSE))</f>
        <v/>
      </c>
      <c r="E680" s="43" t="str">
        <f>IF($A680="", "", VLOOKUP($A680, '2015 data'!B:G, 6, FALSE))</f>
        <v/>
      </c>
      <c r="F680" s="43" t="str">
        <f>IF($A680="", "", IFERROR(VLOOKUP($A680, '2015 data'!C:G, 5, FALSE), 0))</f>
        <v/>
      </c>
      <c r="G680" s="44" t="str">
        <f>IFERROR(VLOOKUP($A680, '2015 data'!C:G, 4, FALSE), "")</f>
        <v/>
      </c>
      <c r="H680" s="43" t="str">
        <f t="shared" si="70"/>
        <v/>
      </c>
      <c r="I680" s="45" t="str">
        <f>IF($G680&lt;&gt;"","Received",IF($A680="","",Validation!$D$6-$D680))</f>
        <v/>
      </c>
      <c r="J680" s="49" t="str">
        <f t="shared" si="71"/>
        <v/>
      </c>
      <c r="K680" s="49" t="str">
        <f t="shared" si="72"/>
        <v/>
      </c>
      <c r="L680" s="49" t="str">
        <f t="shared" si="73"/>
        <v/>
      </c>
      <c r="M680" s="49" t="str">
        <f t="shared" si="74"/>
        <v/>
      </c>
      <c r="N680" s="49" t="str">
        <f t="shared" si="75"/>
        <v/>
      </c>
      <c r="O680" t="str">
        <f t="shared" si="76"/>
        <v/>
      </c>
    </row>
    <row r="681" spans="1:15" ht="14.4" thickTop="1" thickBot="1" x14ac:dyDescent="0.3">
      <c r="A681" s="41" t="str">
        <f>IF('2015 data'!$A681 = "Sales", '2015 data'!B681, "")</f>
        <v/>
      </c>
      <c r="B681" s="41" t="str">
        <f>IF($A681="", "", VLOOKUP($A681, '2015 data'!B:G, 3, FALSE))</f>
        <v/>
      </c>
      <c r="C681" s="41" t="str">
        <f>IF($A681="", "", VLOOKUP($A681, '2015 data'!B:G, 4, FALSE))</f>
        <v/>
      </c>
      <c r="D681" s="42" t="str">
        <f>IF('2015 Consolidated'!$A681="", "", VLOOKUP('2015 Consolidated'!$A681, '2015 data'!B:G, 5, FALSE))</f>
        <v/>
      </c>
      <c r="E681" s="43" t="str">
        <f>IF($A681="", "", VLOOKUP($A681, '2015 data'!B:G, 6, FALSE))</f>
        <v/>
      </c>
      <c r="F681" s="43" t="str">
        <f>IF($A681="", "", IFERROR(VLOOKUP($A681, '2015 data'!C:G, 5, FALSE), 0))</f>
        <v/>
      </c>
      <c r="G681" s="44" t="str">
        <f>IFERROR(VLOOKUP($A681, '2015 data'!C:G, 4, FALSE), "")</f>
        <v/>
      </c>
      <c r="H681" s="43" t="str">
        <f t="shared" si="70"/>
        <v/>
      </c>
      <c r="I681" s="45" t="str">
        <f>IF($G681&lt;&gt;"","Received",IF($A681="","",Validation!$D$6-$D681))</f>
        <v/>
      </c>
      <c r="J681" s="49" t="str">
        <f t="shared" si="71"/>
        <v/>
      </c>
      <c r="K681" s="49" t="str">
        <f t="shared" si="72"/>
        <v/>
      </c>
      <c r="L681" s="49" t="str">
        <f t="shared" si="73"/>
        <v/>
      </c>
      <c r="M681" s="49" t="str">
        <f t="shared" si="74"/>
        <v/>
      </c>
      <c r="N681" s="49" t="str">
        <f t="shared" si="75"/>
        <v/>
      </c>
      <c r="O681" t="str">
        <f t="shared" si="76"/>
        <v/>
      </c>
    </row>
    <row r="682" spans="1:15" ht="14.4" thickTop="1" thickBot="1" x14ac:dyDescent="0.3">
      <c r="A682" s="41" t="str">
        <f>IF('2015 data'!$A682 = "Sales", '2015 data'!B682, "")</f>
        <v/>
      </c>
      <c r="B682" s="41" t="str">
        <f>IF($A682="", "", VLOOKUP($A682, '2015 data'!B:G, 3, FALSE))</f>
        <v/>
      </c>
      <c r="C682" s="41" t="str">
        <f>IF($A682="", "", VLOOKUP($A682, '2015 data'!B:G, 4, FALSE))</f>
        <v/>
      </c>
      <c r="D682" s="42" t="str">
        <f>IF('2015 Consolidated'!$A682="", "", VLOOKUP('2015 Consolidated'!$A682, '2015 data'!B:G, 5, FALSE))</f>
        <v/>
      </c>
      <c r="E682" s="43" t="str">
        <f>IF($A682="", "", VLOOKUP($A682, '2015 data'!B:G, 6, FALSE))</f>
        <v/>
      </c>
      <c r="F682" s="43" t="str">
        <f>IF($A682="", "", IFERROR(VLOOKUP($A682, '2015 data'!C:G, 5, FALSE), 0))</f>
        <v/>
      </c>
      <c r="G682" s="44" t="str">
        <f>IFERROR(VLOOKUP($A682, '2015 data'!C:G, 4, FALSE), "")</f>
        <v/>
      </c>
      <c r="H682" s="43" t="str">
        <f t="shared" si="70"/>
        <v/>
      </c>
      <c r="I682" s="45" t="str">
        <f>IF($G682&lt;&gt;"","Received",IF($A682="","",Validation!$D$6-$D682))</f>
        <v/>
      </c>
      <c r="J682" s="49" t="str">
        <f t="shared" si="71"/>
        <v/>
      </c>
      <c r="K682" s="49" t="str">
        <f t="shared" si="72"/>
        <v/>
      </c>
      <c r="L682" s="49" t="str">
        <f t="shared" si="73"/>
        <v/>
      </c>
      <c r="M682" s="49" t="str">
        <f t="shared" si="74"/>
        <v/>
      </c>
      <c r="N682" s="49" t="str">
        <f t="shared" si="75"/>
        <v/>
      </c>
      <c r="O682" t="str">
        <f t="shared" si="76"/>
        <v/>
      </c>
    </row>
    <row r="683" spans="1:15" ht="14.4" thickTop="1" thickBot="1" x14ac:dyDescent="0.3">
      <c r="A683" s="41" t="str">
        <f>IF('2015 data'!$A683 = "Sales", '2015 data'!B683, "")</f>
        <v/>
      </c>
      <c r="B683" s="41" t="str">
        <f>IF($A683="", "", VLOOKUP($A683, '2015 data'!B:G, 3, FALSE))</f>
        <v/>
      </c>
      <c r="C683" s="41" t="str">
        <f>IF($A683="", "", VLOOKUP($A683, '2015 data'!B:G, 4, FALSE))</f>
        <v/>
      </c>
      <c r="D683" s="42" t="str">
        <f>IF('2015 Consolidated'!$A683="", "", VLOOKUP('2015 Consolidated'!$A683, '2015 data'!B:G, 5, FALSE))</f>
        <v/>
      </c>
      <c r="E683" s="43" t="str">
        <f>IF($A683="", "", VLOOKUP($A683, '2015 data'!B:G, 6, FALSE))</f>
        <v/>
      </c>
      <c r="F683" s="43" t="str">
        <f>IF($A683="", "", IFERROR(VLOOKUP($A683, '2015 data'!C:G, 5, FALSE), 0))</f>
        <v/>
      </c>
      <c r="G683" s="44" t="str">
        <f>IFERROR(VLOOKUP($A683, '2015 data'!C:G, 4, FALSE), "")</f>
        <v/>
      </c>
      <c r="H683" s="43" t="str">
        <f t="shared" si="70"/>
        <v/>
      </c>
      <c r="I683" s="45" t="str">
        <f>IF($G683&lt;&gt;"","Received",IF($A683="","",Validation!$D$6-$D683))</f>
        <v/>
      </c>
      <c r="J683" s="49" t="str">
        <f t="shared" si="71"/>
        <v/>
      </c>
      <c r="K683" s="49" t="str">
        <f t="shared" si="72"/>
        <v/>
      </c>
      <c r="L683" s="49" t="str">
        <f t="shared" si="73"/>
        <v/>
      </c>
      <c r="M683" s="49" t="str">
        <f t="shared" si="74"/>
        <v/>
      </c>
      <c r="N683" s="49" t="str">
        <f t="shared" si="75"/>
        <v/>
      </c>
      <c r="O683" t="str">
        <f t="shared" si="76"/>
        <v/>
      </c>
    </row>
    <row r="684" spans="1:15" ht="14.4" thickTop="1" thickBot="1" x14ac:dyDescent="0.3">
      <c r="A684" s="41" t="str">
        <f>IF('2015 data'!$A684 = "Sales", '2015 data'!B684, "")</f>
        <v/>
      </c>
      <c r="B684" s="41" t="str">
        <f>IF($A684="", "", VLOOKUP($A684, '2015 data'!B:G, 3, FALSE))</f>
        <v/>
      </c>
      <c r="C684" s="41" t="str">
        <f>IF($A684="", "", VLOOKUP($A684, '2015 data'!B:G, 4, FALSE))</f>
        <v/>
      </c>
      <c r="D684" s="42" t="str">
        <f>IF('2015 Consolidated'!$A684="", "", VLOOKUP('2015 Consolidated'!$A684, '2015 data'!B:G, 5, FALSE))</f>
        <v/>
      </c>
      <c r="E684" s="43" t="str">
        <f>IF($A684="", "", VLOOKUP($A684, '2015 data'!B:G, 6, FALSE))</f>
        <v/>
      </c>
      <c r="F684" s="43" t="str">
        <f>IF($A684="", "", IFERROR(VLOOKUP($A684, '2015 data'!C:G, 5, FALSE), 0))</f>
        <v/>
      </c>
      <c r="G684" s="44" t="str">
        <f>IFERROR(VLOOKUP($A684, '2015 data'!C:G, 4, FALSE), "")</f>
        <v/>
      </c>
      <c r="H684" s="43" t="str">
        <f t="shared" si="70"/>
        <v/>
      </c>
      <c r="I684" s="45" t="str">
        <f>IF($G684&lt;&gt;"","Received",IF($A684="","",Validation!$D$6-$D684))</f>
        <v/>
      </c>
      <c r="J684" s="49" t="str">
        <f t="shared" si="71"/>
        <v/>
      </c>
      <c r="K684" s="49" t="str">
        <f t="shared" si="72"/>
        <v/>
      </c>
      <c r="L684" s="49" t="str">
        <f t="shared" si="73"/>
        <v/>
      </c>
      <c r="M684" s="49" t="str">
        <f t="shared" si="74"/>
        <v/>
      </c>
      <c r="N684" s="49" t="str">
        <f t="shared" si="75"/>
        <v/>
      </c>
      <c r="O684" t="str">
        <f t="shared" si="76"/>
        <v/>
      </c>
    </row>
    <row r="685" spans="1:15" ht="14.4" thickTop="1" thickBot="1" x14ac:dyDescent="0.3">
      <c r="A685" s="41" t="str">
        <f>IF('2015 data'!$A685 = "Sales", '2015 data'!B685, "")</f>
        <v/>
      </c>
      <c r="B685" s="41" t="str">
        <f>IF($A685="", "", VLOOKUP($A685, '2015 data'!B:G, 3, FALSE))</f>
        <v/>
      </c>
      <c r="C685" s="41" t="str">
        <f>IF($A685="", "", VLOOKUP($A685, '2015 data'!B:G, 4, FALSE))</f>
        <v/>
      </c>
      <c r="D685" s="42" t="str">
        <f>IF('2015 Consolidated'!$A685="", "", VLOOKUP('2015 Consolidated'!$A685, '2015 data'!B:G, 5, FALSE))</f>
        <v/>
      </c>
      <c r="E685" s="43" t="str">
        <f>IF($A685="", "", VLOOKUP($A685, '2015 data'!B:G, 6, FALSE))</f>
        <v/>
      </c>
      <c r="F685" s="43" t="str">
        <f>IF($A685="", "", IFERROR(VLOOKUP($A685, '2015 data'!C:G, 5, FALSE), 0))</f>
        <v/>
      </c>
      <c r="G685" s="44" t="str">
        <f>IFERROR(VLOOKUP($A685, '2015 data'!C:G, 4, FALSE), "")</f>
        <v/>
      </c>
      <c r="H685" s="43" t="str">
        <f t="shared" si="70"/>
        <v/>
      </c>
      <c r="I685" s="45" t="str">
        <f>IF($G685&lt;&gt;"","Received",IF($A685="","",Validation!$D$6-$D685))</f>
        <v/>
      </c>
      <c r="J685" s="49" t="str">
        <f t="shared" si="71"/>
        <v/>
      </c>
      <c r="K685" s="49" t="str">
        <f t="shared" si="72"/>
        <v/>
      </c>
      <c r="L685" s="49" t="str">
        <f t="shared" si="73"/>
        <v/>
      </c>
      <c r="M685" s="49" t="str">
        <f t="shared" si="74"/>
        <v/>
      </c>
      <c r="N685" s="49" t="str">
        <f t="shared" si="75"/>
        <v/>
      </c>
      <c r="O685" t="str">
        <f t="shared" si="76"/>
        <v/>
      </c>
    </row>
    <row r="686" spans="1:15" ht="14.4" thickTop="1" thickBot="1" x14ac:dyDescent="0.3">
      <c r="A686" s="41" t="str">
        <f>IF('2015 data'!$A686 = "Sales", '2015 data'!B686, "")</f>
        <v/>
      </c>
      <c r="B686" s="41" t="str">
        <f>IF($A686="", "", VLOOKUP($A686, '2015 data'!B:G, 3, FALSE))</f>
        <v/>
      </c>
      <c r="C686" s="41" t="str">
        <f>IF($A686="", "", VLOOKUP($A686, '2015 data'!B:G, 4, FALSE))</f>
        <v/>
      </c>
      <c r="D686" s="42" t="str">
        <f>IF('2015 Consolidated'!$A686="", "", VLOOKUP('2015 Consolidated'!$A686, '2015 data'!B:G, 5, FALSE))</f>
        <v/>
      </c>
      <c r="E686" s="43" t="str">
        <f>IF($A686="", "", VLOOKUP($A686, '2015 data'!B:G, 6, FALSE))</f>
        <v/>
      </c>
      <c r="F686" s="43" t="str">
        <f>IF($A686="", "", IFERROR(VLOOKUP($A686, '2015 data'!C:G, 5, FALSE), 0))</f>
        <v/>
      </c>
      <c r="G686" s="44" t="str">
        <f>IFERROR(VLOOKUP($A686, '2015 data'!C:G, 4, FALSE), "")</f>
        <v/>
      </c>
      <c r="H686" s="43" t="str">
        <f t="shared" si="70"/>
        <v/>
      </c>
      <c r="I686" s="45" t="str">
        <f>IF($G686&lt;&gt;"","Received",IF($A686="","",Validation!$D$6-$D686))</f>
        <v/>
      </c>
      <c r="J686" s="49" t="str">
        <f t="shared" si="71"/>
        <v/>
      </c>
      <c r="K686" s="49" t="str">
        <f t="shared" si="72"/>
        <v/>
      </c>
      <c r="L686" s="49" t="str">
        <f t="shared" si="73"/>
        <v/>
      </c>
      <c r="M686" s="49" t="str">
        <f t="shared" si="74"/>
        <v/>
      </c>
      <c r="N686" s="49" t="str">
        <f t="shared" si="75"/>
        <v/>
      </c>
      <c r="O686" t="str">
        <f t="shared" si="76"/>
        <v/>
      </c>
    </row>
    <row r="687" spans="1:15" ht="14.4" thickTop="1" thickBot="1" x14ac:dyDescent="0.3">
      <c r="A687" s="41" t="str">
        <f>IF('2015 data'!$A687 = "Sales", '2015 data'!B687, "")</f>
        <v/>
      </c>
      <c r="B687" s="41" t="str">
        <f>IF($A687="", "", VLOOKUP($A687, '2015 data'!B:G, 3, FALSE))</f>
        <v/>
      </c>
      <c r="C687" s="41" t="str">
        <f>IF($A687="", "", VLOOKUP($A687, '2015 data'!B:G, 4, FALSE))</f>
        <v/>
      </c>
      <c r="D687" s="42" t="str">
        <f>IF('2015 Consolidated'!$A687="", "", VLOOKUP('2015 Consolidated'!$A687, '2015 data'!B:G, 5, FALSE))</f>
        <v/>
      </c>
      <c r="E687" s="43" t="str">
        <f>IF($A687="", "", VLOOKUP($A687, '2015 data'!B:G, 6, FALSE))</f>
        <v/>
      </c>
      <c r="F687" s="43" t="str">
        <f>IF($A687="", "", IFERROR(VLOOKUP($A687, '2015 data'!C:G, 5, FALSE), 0))</f>
        <v/>
      </c>
      <c r="G687" s="44" t="str">
        <f>IFERROR(VLOOKUP($A687, '2015 data'!C:G, 4, FALSE), "")</f>
        <v/>
      </c>
      <c r="H687" s="43" t="str">
        <f t="shared" si="70"/>
        <v/>
      </c>
      <c r="I687" s="45" t="str">
        <f>IF($G687&lt;&gt;"","Received",IF($A687="","",Validation!$D$6-$D687))</f>
        <v/>
      </c>
      <c r="J687" s="49" t="str">
        <f t="shared" si="71"/>
        <v/>
      </c>
      <c r="K687" s="49" t="str">
        <f t="shared" si="72"/>
        <v/>
      </c>
      <c r="L687" s="49" t="str">
        <f t="shared" si="73"/>
        <v/>
      </c>
      <c r="M687" s="49" t="str">
        <f t="shared" si="74"/>
        <v/>
      </c>
      <c r="N687" s="49" t="str">
        <f t="shared" si="75"/>
        <v/>
      </c>
      <c r="O687" t="str">
        <f t="shared" si="76"/>
        <v/>
      </c>
    </row>
    <row r="688" spans="1:15" ht="14.4" thickTop="1" thickBot="1" x14ac:dyDescent="0.3">
      <c r="A688" s="41" t="str">
        <f>IF('2015 data'!$A688 = "Sales", '2015 data'!B688, "")</f>
        <v/>
      </c>
      <c r="B688" s="41" t="str">
        <f>IF($A688="", "", VLOOKUP($A688, '2015 data'!B:G, 3, FALSE))</f>
        <v/>
      </c>
      <c r="C688" s="41" t="str">
        <f>IF($A688="", "", VLOOKUP($A688, '2015 data'!B:G, 4, FALSE))</f>
        <v/>
      </c>
      <c r="D688" s="42" t="str">
        <f>IF('2015 Consolidated'!$A688="", "", VLOOKUP('2015 Consolidated'!$A688, '2015 data'!B:G, 5, FALSE))</f>
        <v/>
      </c>
      <c r="E688" s="43" t="str">
        <f>IF($A688="", "", VLOOKUP($A688, '2015 data'!B:G, 6, FALSE))</f>
        <v/>
      </c>
      <c r="F688" s="43" t="str">
        <f>IF($A688="", "", IFERROR(VLOOKUP($A688, '2015 data'!C:G, 5, FALSE), 0))</f>
        <v/>
      </c>
      <c r="G688" s="44" t="str">
        <f>IFERROR(VLOOKUP($A688, '2015 data'!C:G, 4, FALSE), "")</f>
        <v/>
      </c>
      <c r="H688" s="43" t="str">
        <f t="shared" si="70"/>
        <v/>
      </c>
      <c r="I688" s="45" t="str">
        <f>IF($G688&lt;&gt;"","Received",IF($A688="","",Validation!$D$6-$D688))</f>
        <v/>
      </c>
      <c r="J688" s="49" t="str">
        <f t="shared" si="71"/>
        <v/>
      </c>
      <c r="K688" s="49" t="str">
        <f t="shared" si="72"/>
        <v/>
      </c>
      <c r="L688" s="49" t="str">
        <f t="shared" si="73"/>
        <v/>
      </c>
      <c r="M688" s="49" t="str">
        <f t="shared" si="74"/>
        <v/>
      </c>
      <c r="N688" s="49" t="str">
        <f t="shared" si="75"/>
        <v/>
      </c>
      <c r="O688" t="str">
        <f t="shared" si="76"/>
        <v/>
      </c>
    </row>
    <row r="689" spans="1:15" ht="14.4" thickTop="1" thickBot="1" x14ac:dyDescent="0.3">
      <c r="A689" s="41" t="str">
        <f>IF('2015 data'!$A689 = "Sales", '2015 data'!B689, "")</f>
        <v/>
      </c>
      <c r="B689" s="41" t="str">
        <f>IF($A689="", "", VLOOKUP($A689, '2015 data'!B:G, 3, FALSE))</f>
        <v/>
      </c>
      <c r="C689" s="41" t="str">
        <f>IF($A689="", "", VLOOKUP($A689, '2015 data'!B:G, 4, FALSE))</f>
        <v/>
      </c>
      <c r="D689" s="42" t="str">
        <f>IF('2015 Consolidated'!$A689="", "", VLOOKUP('2015 Consolidated'!$A689, '2015 data'!B:G, 5, FALSE))</f>
        <v/>
      </c>
      <c r="E689" s="43" t="str">
        <f>IF($A689="", "", VLOOKUP($A689, '2015 data'!B:G, 6, FALSE))</f>
        <v/>
      </c>
      <c r="F689" s="43" t="str">
        <f>IF($A689="", "", IFERROR(VLOOKUP($A689, '2015 data'!C:G, 5, FALSE), 0))</f>
        <v/>
      </c>
      <c r="G689" s="44" t="str">
        <f>IFERROR(VLOOKUP($A689, '2015 data'!C:G, 4, FALSE), "")</f>
        <v/>
      </c>
      <c r="H689" s="43" t="str">
        <f t="shared" si="70"/>
        <v/>
      </c>
      <c r="I689" s="45" t="str">
        <f>IF($G689&lt;&gt;"","Received",IF($A689="","",Validation!$D$6-$D689))</f>
        <v/>
      </c>
      <c r="J689" s="49" t="str">
        <f t="shared" si="71"/>
        <v/>
      </c>
      <c r="K689" s="49" t="str">
        <f t="shared" si="72"/>
        <v/>
      </c>
      <c r="L689" s="49" t="str">
        <f t="shared" si="73"/>
        <v/>
      </c>
      <c r="M689" s="49" t="str">
        <f t="shared" si="74"/>
        <v/>
      </c>
      <c r="N689" s="49" t="str">
        <f t="shared" si="75"/>
        <v/>
      </c>
      <c r="O689" t="str">
        <f t="shared" si="76"/>
        <v/>
      </c>
    </row>
    <row r="690" spans="1:15" ht="14.4" thickTop="1" thickBot="1" x14ac:dyDescent="0.3">
      <c r="A690" s="41" t="str">
        <f>IF('2015 data'!$A690 = "Sales", '2015 data'!B690, "")</f>
        <v/>
      </c>
      <c r="B690" s="41" t="str">
        <f>IF($A690="", "", VLOOKUP($A690, '2015 data'!B:G, 3, FALSE))</f>
        <v/>
      </c>
      <c r="C690" s="41" t="str">
        <f>IF($A690="", "", VLOOKUP($A690, '2015 data'!B:G, 4, FALSE))</f>
        <v/>
      </c>
      <c r="D690" s="42" t="str">
        <f>IF('2015 Consolidated'!$A690="", "", VLOOKUP('2015 Consolidated'!$A690, '2015 data'!B:G, 5, FALSE))</f>
        <v/>
      </c>
      <c r="E690" s="43" t="str">
        <f>IF($A690="", "", VLOOKUP($A690, '2015 data'!B:G, 6, FALSE))</f>
        <v/>
      </c>
      <c r="F690" s="43" t="str">
        <f>IF($A690="", "", IFERROR(VLOOKUP($A690, '2015 data'!C:G, 5, FALSE), 0))</f>
        <v/>
      </c>
      <c r="G690" s="44" t="str">
        <f>IFERROR(VLOOKUP($A690, '2015 data'!C:G, 4, FALSE), "")</f>
        <v/>
      </c>
      <c r="H690" s="43" t="str">
        <f t="shared" si="70"/>
        <v/>
      </c>
      <c r="I690" s="45" t="str">
        <f>IF($G690&lt;&gt;"","Received",IF($A690="","",Validation!$D$6-$D690))</f>
        <v/>
      </c>
      <c r="J690" s="49" t="str">
        <f t="shared" si="71"/>
        <v/>
      </c>
      <c r="K690" s="49" t="str">
        <f t="shared" si="72"/>
        <v/>
      </c>
      <c r="L690" s="49" t="str">
        <f t="shared" si="73"/>
        <v/>
      </c>
      <c r="M690" s="49" t="str">
        <f t="shared" si="74"/>
        <v/>
      </c>
      <c r="N690" s="49" t="str">
        <f t="shared" si="75"/>
        <v/>
      </c>
      <c r="O690" t="str">
        <f t="shared" si="76"/>
        <v/>
      </c>
    </row>
    <row r="691" spans="1:15" ht="14.4" thickTop="1" thickBot="1" x14ac:dyDescent="0.3">
      <c r="A691" s="41" t="str">
        <f>IF('2015 data'!$A691 = "Sales", '2015 data'!B691, "")</f>
        <v/>
      </c>
      <c r="B691" s="41" t="str">
        <f>IF($A691="", "", VLOOKUP($A691, '2015 data'!B:G, 3, FALSE))</f>
        <v/>
      </c>
      <c r="C691" s="41" t="str">
        <f>IF($A691="", "", VLOOKUP($A691, '2015 data'!B:G, 4, FALSE))</f>
        <v/>
      </c>
      <c r="D691" s="42" t="str">
        <f>IF('2015 Consolidated'!$A691="", "", VLOOKUP('2015 Consolidated'!$A691, '2015 data'!B:G, 5, FALSE))</f>
        <v/>
      </c>
      <c r="E691" s="43" t="str">
        <f>IF($A691="", "", VLOOKUP($A691, '2015 data'!B:G, 6, FALSE))</f>
        <v/>
      </c>
      <c r="F691" s="43" t="str">
        <f>IF($A691="", "", IFERROR(VLOOKUP($A691, '2015 data'!C:G, 5, FALSE), 0))</f>
        <v/>
      </c>
      <c r="G691" s="44" t="str">
        <f>IFERROR(VLOOKUP($A691, '2015 data'!C:G, 4, FALSE), "")</f>
        <v/>
      </c>
      <c r="H691" s="43" t="str">
        <f t="shared" si="70"/>
        <v/>
      </c>
      <c r="I691" s="45" t="str">
        <f>IF($G691&lt;&gt;"","Received",IF($A691="","",Validation!$D$6-$D691))</f>
        <v/>
      </c>
      <c r="J691" s="49" t="str">
        <f t="shared" si="71"/>
        <v/>
      </c>
      <c r="K691" s="49" t="str">
        <f t="shared" si="72"/>
        <v/>
      </c>
      <c r="L691" s="49" t="str">
        <f t="shared" si="73"/>
        <v/>
      </c>
      <c r="M691" s="49" t="str">
        <f t="shared" si="74"/>
        <v/>
      </c>
      <c r="N691" s="49" t="str">
        <f t="shared" si="75"/>
        <v/>
      </c>
      <c r="O691" t="str">
        <f t="shared" si="76"/>
        <v/>
      </c>
    </row>
    <row r="692" spans="1:15" ht="14.4" thickTop="1" thickBot="1" x14ac:dyDescent="0.3">
      <c r="A692" s="41" t="str">
        <f>IF('2015 data'!$A692 = "Sales", '2015 data'!B692, "")</f>
        <v/>
      </c>
      <c r="B692" s="41" t="str">
        <f>IF($A692="", "", VLOOKUP($A692, '2015 data'!B:G, 3, FALSE))</f>
        <v/>
      </c>
      <c r="C692" s="41" t="str">
        <f>IF($A692="", "", VLOOKUP($A692, '2015 data'!B:G, 4, FALSE))</f>
        <v/>
      </c>
      <c r="D692" s="42" t="str">
        <f>IF('2015 Consolidated'!$A692="", "", VLOOKUP('2015 Consolidated'!$A692, '2015 data'!B:G, 5, FALSE))</f>
        <v/>
      </c>
      <c r="E692" s="43" t="str">
        <f>IF($A692="", "", VLOOKUP($A692, '2015 data'!B:G, 6, FALSE))</f>
        <v/>
      </c>
      <c r="F692" s="43" t="str">
        <f>IF($A692="", "", IFERROR(VLOOKUP($A692, '2015 data'!C:G, 5, FALSE), 0))</f>
        <v/>
      </c>
      <c r="G692" s="44" t="str">
        <f>IFERROR(VLOOKUP($A692, '2015 data'!C:G, 4, FALSE), "")</f>
        <v/>
      </c>
      <c r="H692" s="43" t="str">
        <f t="shared" si="70"/>
        <v/>
      </c>
      <c r="I692" s="45" t="str">
        <f>IF($G692&lt;&gt;"","Received",IF($A692="","",Validation!$D$6-$D692))</f>
        <v/>
      </c>
      <c r="J692" s="49" t="str">
        <f t="shared" si="71"/>
        <v/>
      </c>
      <c r="K692" s="49" t="str">
        <f t="shared" si="72"/>
        <v/>
      </c>
      <c r="L692" s="49" t="str">
        <f t="shared" si="73"/>
        <v/>
      </c>
      <c r="M692" s="49" t="str">
        <f t="shared" si="74"/>
        <v/>
      </c>
      <c r="N692" s="49" t="str">
        <f t="shared" si="75"/>
        <v/>
      </c>
      <c r="O692" t="str">
        <f t="shared" si="76"/>
        <v/>
      </c>
    </row>
    <row r="693" spans="1:15" ht="14.4" thickTop="1" thickBot="1" x14ac:dyDescent="0.3">
      <c r="A693" s="41" t="str">
        <f>IF('2015 data'!$A693 = "Sales", '2015 data'!B693, "")</f>
        <v/>
      </c>
      <c r="B693" s="41" t="str">
        <f>IF($A693="", "", VLOOKUP($A693, '2015 data'!B:G, 3, FALSE))</f>
        <v/>
      </c>
      <c r="C693" s="41" t="str">
        <f>IF($A693="", "", VLOOKUP($A693, '2015 data'!B:G, 4, FALSE))</f>
        <v/>
      </c>
      <c r="D693" s="42" t="str">
        <f>IF('2015 Consolidated'!$A693="", "", VLOOKUP('2015 Consolidated'!$A693, '2015 data'!B:G, 5, FALSE))</f>
        <v/>
      </c>
      <c r="E693" s="43" t="str">
        <f>IF($A693="", "", VLOOKUP($A693, '2015 data'!B:G, 6, FALSE))</f>
        <v/>
      </c>
      <c r="F693" s="43" t="str">
        <f>IF($A693="", "", IFERROR(VLOOKUP($A693, '2015 data'!C:G, 5, FALSE), 0))</f>
        <v/>
      </c>
      <c r="G693" s="44" t="str">
        <f>IFERROR(VLOOKUP($A693, '2015 data'!C:G, 4, FALSE), "")</f>
        <v/>
      </c>
      <c r="H693" s="43" t="str">
        <f t="shared" si="70"/>
        <v/>
      </c>
      <c r="I693" s="45" t="str">
        <f>IF($G693&lt;&gt;"","Received",IF($A693="","",Validation!$D$6-$D693))</f>
        <v/>
      </c>
      <c r="J693" s="49" t="str">
        <f t="shared" si="71"/>
        <v/>
      </c>
      <c r="K693" s="49" t="str">
        <f t="shared" si="72"/>
        <v/>
      </c>
      <c r="L693" s="49" t="str">
        <f t="shared" si="73"/>
        <v/>
      </c>
      <c r="M693" s="49" t="str">
        <f t="shared" si="74"/>
        <v/>
      </c>
      <c r="N693" s="49" t="str">
        <f t="shared" si="75"/>
        <v/>
      </c>
      <c r="O693" t="str">
        <f t="shared" si="76"/>
        <v/>
      </c>
    </row>
    <row r="694" spans="1:15" ht="14.4" thickTop="1" thickBot="1" x14ac:dyDescent="0.3">
      <c r="A694" s="41" t="str">
        <f>IF('2015 data'!$A694 = "Sales", '2015 data'!B694, "")</f>
        <v/>
      </c>
      <c r="B694" s="41" t="str">
        <f>IF($A694="", "", VLOOKUP($A694, '2015 data'!B:G, 3, FALSE))</f>
        <v/>
      </c>
      <c r="C694" s="41" t="str">
        <f>IF($A694="", "", VLOOKUP($A694, '2015 data'!B:G, 4, FALSE))</f>
        <v/>
      </c>
      <c r="D694" s="42" t="str">
        <f>IF('2015 Consolidated'!$A694="", "", VLOOKUP('2015 Consolidated'!$A694, '2015 data'!B:G, 5, FALSE))</f>
        <v/>
      </c>
      <c r="E694" s="43" t="str">
        <f>IF($A694="", "", VLOOKUP($A694, '2015 data'!B:G, 6, FALSE))</f>
        <v/>
      </c>
      <c r="F694" s="43" t="str">
        <f>IF($A694="", "", IFERROR(VLOOKUP($A694, '2015 data'!C:G, 5, FALSE), 0))</f>
        <v/>
      </c>
      <c r="G694" s="44" t="str">
        <f>IFERROR(VLOOKUP($A694, '2015 data'!C:G, 4, FALSE), "")</f>
        <v/>
      </c>
      <c r="H694" s="43" t="str">
        <f t="shared" si="70"/>
        <v/>
      </c>
      <c r="I694" s="45" t="str">
        <f>IF($G694&lt;&gt;"","Received",IF($A694="","",Validation!$D$6-$D694))</f>
        <v/>
      </c>
      <c r="J694" s="49" t="str">
        <f t="shared" si="71"/>
        <v/>
      </c>
      <c r="K694" s="49" t="str">
        <f t="shared" si="72"/>
        <v/>
      </c>
      <c r="L694" s="49" t="str">
        <f t="shared" si="73"/>
        <v/>
      </c>
      <c r="M694" s="49" t="str">
        <f t="shared" si="74"/>
        <v/>
      </c>
      <c r="N694" s="49" t="str">
        <f t="shared" si="75"/>
        <v/>
      </c>
      <c r="O694" t="str">
        <f t="shared" si="76"/>
        <v/>
      </c>
    </row>
    <row r="695" spans="1:15" ht="14.4" thickTop="1" thickBot="1" x14ac:dyDescent="0.3">
      <c r="A695" s="41" t="str">
        <f>IF('2015 data'!$A695 = "Sales", '2015 data'!B695, "")</f>
        <v/>
      </c>
      <c r="B695" s="41" t="str">
        <f>IF($A695="", "", VLOOKUP($A695, '2015 data'!B:G, 3, FALSE))</f>
        <v/>
      </c>
      <c r="C695" s="41" t="str">
        <f>IF($A695="", "", VLOOKUP($A695, '2015 data'!B:G, 4, FALSE))</f>
        <v/>
      </c>
      <c r="D695" s="42" t="str">
        <f>IF('2015 Consolidated'!$A695="", "", VLOOKUP('2015 Consolidated'!$A695, '2015 data'!B:G, 5, FALSE))</f>
        <v/>
      </c>
      <c r="E695" s="43" t="str">
        <f>IF($A695="", "", VLOOKUP($A695, '2015 data'!B:G, 6, FALSE))</f>
        <v/>
      </c>
      <c r="F695" s="43" t="str">
        <f>IF($A695="", "", IFERROR(VLOOKUP($A695, '2015 data'!C:G, 5, FALSE), 0))</f>
        <v/>
      </c>
      <c r="G695" s="44" t="str">
        <f>IFERROR(VLOOKUP($A695, '2015 data'!C:G, 4, FALSE), "")</f>
        <v/>
      </c>
      <c r="H695" s="43" t="str">
        <f t="shared" si="70"/>
        <v/>
      </c>
      <c r="I695" s="45" t="str">
        <f>IF($G695&lt;&gt;"","Received",IF($A695="","",Validation!$D$6-$D695))</f>
        <v/>
      </c>
      <c r="J695" s="49" t="str">
        <f t="shared" si="71"/>
        <v/>
      </c>
      <c r="K695" s="49" t="str">
        <f t="shared" si="72"/>
        <v/>
      </c>
      <c r="L695" s="49" t="str">
        <f t="shared" si="73"/>
        <v/>
      </c>
      <c r="M695" s="49" t="str">
        <f t="shared" si="74"/>
        <v/>
      </c>
      <c r="N695" s="49" t="str">
        <f t="shared" si="75"/>
        <v/>
      </c>
      <c r="O695" t="str">
        <f t="shared" si="76"/>
        <v/>
      </c>
    </row>
    <row r="696" spans="1:15" ht="14.4" thickTop="1" thickBot="1" x14ac:dyDescent="0.3">
      <c r="A696" s="41" t="str">
        <f>IF('2015 data'!$A696 = "Sales", '2015 data'!B696, "")</f>
        <v/>
      </c>
      <c r="B696" s="41" t="str">
        <f>IF($A696="", "", VLOOKUP($A696, '2015 data'!B:G, 3, FALSE))</f>
        <v/>
      </c>
      <c r="C696" s="41" t="str">
        <f>IF($A696="", "", VLOOKUP($A696, '2015 data'!B:G, 4, FALSE))</f>
        <v/>
      </c>
      <c r="D696" s="42" t="str">
        <f>IF('2015 Consolidated'!$A696="", "", VLOOKUP('2015 Consolidated'!$A696, '2015 data'!B:G, 5, FALSE))</f>
        <v/>
      </c>
      <c r="E696" s="43" t="str">
        <f>IF($A696="", "", VLOOKUP($A696, '2015 data'!B:G, 6, FALSE))</f>
        <v/>
      </c>
      <c r="F696" s="43" t="str">
        <f>IF($A696="", "", IFERROR(VLOOKUP($A696, '2015 data'!C:G, 5, FALSE), 0))</f>
        <v/>
      </c>
      <c r="G696" s="44" t="str">
        <f>IFERROR(VLOOKUP($A696, '2015 data'!C:G, 4, FALSE), "")</f>
        <v/>
      </c>
      <c r="H696" s="43" t="str">
        <f t="shared" si="70"/>
        <v/>
      </c>
      <c r="I696" s="45" t="str">
        <f>IF($G696&lt;&gt;"","Received",IF($A696="","",Validation!$D$6-$D696))</f>
        <v/>
      </c>
      <c r="J696" s="49" t="str">
        <f t="shared" si="71"/>
        <v/>
      </c>
      <c r="K696" s="49" t="str">
        <f t="shared" si="72"/>
        <v/>
      </c>
      <c r="L696" s="49" t="str">
        <f t="shared" si="73"/>
        <v/>
      </c>
      <c r="M696" s="49" t="str">
        <f t="shared" si="74"/>
        <v/>
      </c>
      <c r="N696" s="49" t="str">
        <f t="shared" si="75"/>
        <v/>
      </c>
      <c r="O696" t="str">
        <f t="shared" si="76"/>
        <v/>
      </c>
    </row>
    <row r="697" spans="1:15" ht="14.4" thickTop="1" thickBot="1" x14ac:dyDescent="0.3">
      <c r="A697" s="41" t="str">
        <f>IF('2015 data'!$A697 = "Sales", '2015 data'!B697, "")</f>
        <v/>
      </c>
      <c r="B697" s="41" t="str">
        <f>IF($A697="", "", VLOOKUP($A697, '2015 data'!B:G, 3, FALSE))</f>
        <v/>
      </c>
      <c r="C697" s="41" t="str">
        <f>IF($A697="", "", VLOOKUP($A697, '2015 data'!B:G, 4, FALSE))</f>
        <v/>
      </c>
      <c r="D697" s="42" t="str">
        <f>IF('2015 Consolidated'!$A697="", "", VLOOKUP('2015 Consolidated'!$A697, '2015 data'!B:G, 5, FALSE))</f>
        <v/>
      </c>
      <c r="E697" s="43" t="str">
        <f>IF($A697="", "", VLOOKUP($A697, '2015 data'!B:G, 6, FALSE))</f>
        <v/>
      </c>
      <c r="F697" s="43" t="str">
        <f>IF($A697="", "", IFERROR(VLOOKUP($A697, '2015 data'!C:G, 5, FALSE), 0))</f>
        <v/>
      </c>
      <c r="G697" s="44" t="str">
        <f>IFERROR(VLOOKUP($A697, '2015 data'!C:G, 4, FALSE), "")</f>
        <v/>
      </c>
      <c r="H697" s="43" t="str">
        <f t="shared" si="70"/>
        <v/>
      </c>
      <c r="I697" s="45" t="str">
        <f>IF($G697&lt;&gt;"","Received",IF($A697="","",Validation!$D$6-$D697))</f>
        <v/>
      </c>
      <c r="J697" s="49" t="str">
        <f t="shared" si="71"/>
        <v/>
      </c>
      <c r="K697" s="49" t="str">
        <f t="shared" si="72"/>
        <v/>
      </c>
      <c r="L697" s="49" t="str">
        <f t="shared" si="73"/>
        <v/>
      </c>
      <c r="M697" s="49" t="str">
        <f t="shared" si="74"/>
        <v/>
      </c>
      <c r="N697" s="49" t="str">
        <f t="shared" si="75"/>
        <v/>
      </c>
      <c r="O697" t="str">
        <f t="shared" si="76"/>
        <v/>
      </c>
    </row>
    <row r="698" spans="1:15" ht="14.4" thickTop="1" thickBot="1" x14ac:dyDescent="0.3">
      <c r="A698" s="41" t="str">
        <f>IF('2015 data'!$A698 = "Sales", '2015 data'!B698, "")</f>
        <v/>
      </c>
      <c r="B698" s="41" t="str">
        <f>IF($A698="", "", VLOOKUP($A698, '2015 data'!B:G, 3, FALSE))</f>
        <v/>
      </c>
      <c r="C698" s="41" t="str">
        <f>IF($A698="", "", VLOOKUP($A698, '2015 data'!B:G, 4, FALSE))</f>
        <v/>
      </c>
      <c r="D698" s="42" t="str">
        <f>IF('2015 Consolidated'!$A698="", "", VLOOKUP('2015 Consolidated'!$A698, '2015 data'!B:G, 5, FALSE))</f>
        <v/>
      </c>
      <c r="E698" s="43" t="str">
        <f>IF($A698="", "", VLOOKUP($A698, '2015 data'!B:G, 6, FALSE))</f>
        <v/>
      </c>
      <c r="F698" s="43" t="str">
        <f>IF($A698="", "", IFERROR(VLOOKUP($A698, '2015 data'!C:G, 5, FALSE), 0))</f>
        <v/>
      </c>
      <c r="G698" s="44" t="str">
        <f>IFERROR(VLOOKUP($A698, '2015 data'!C:G, 4, FALSE), "")</f>
        <v/>
      </c>
      <c r="H698" s="43" t="str">
        <f t="shared" si="70"/>
        <v/>
      </c>
      <c r="I698" s="45" t="str">
        <f>IF($G698&lt;&gt;"","Received",IF($A698="","",Validation!$D$6-$D698))</f>
        <v/>
      </c>
      <c r="J698" s="49" t="str">
        <f t="shared" si="71"/>
        <v/>
      </c>
      <c r="K698" s="49" t="str">
        <f t="shared" si="72"/>
        <v/>
      </c>
      <c r="L698" s="49" t="str">
        <f t="shared" si="73"/>
        <v/>
      </c>
      <c r="M698" s="49" t="str">
        <f t="shared" si="74"/>
        <v/>
      </c>
      <c r="N698" s="49" t="str">
        <f t="shared" si="75"/>
        <v/>
      </c>
      <c r="O698" t="str">
        <f t="shared" si="76"/>
        <v/>
      </c>
    </row>
    <row r="699" spans="1:15" ht="14.4" thickTop="1" thickBot="1" x14ac:dyDescent="0.3">
      <c r="A699" s="41" t="str">
        <f>IF('2015 data'!$A699 = "Sales", '2015 data'!B699, "")</f>
        <v/>
      </c>
      <c r="B699" s="41" t="str">
        <f>IF($A699="", "", VLOOKUP($A699, '2015 data'!B:G, 3, FALSE))</f>
        <v/>
      </c>
      <c r="C699" s="41" t="str">
        <f>IF($A699="", "", VLOOKUP($A699, '2015 data'!B:G, 4, FALSE))</f>
        <v/>
      </c>
      <c r="D699" s="42" t="str">
        <f>IF('2015 Consolidated'!$A699="", "", VLOOKUP('2015 Consolidated'!$A699, '2015 data'!B:G, 5, FALSE))</f>
        <v/>
      </c>
      <c r="E699" s="43" t="str">
        <f>IF($A699="", "", VLOOKUP($A699, '2015 data'!B:G, 6, FALSE))</f>
        <v/>
      </c>
      <c r="F699" s="43" t="str">
        <f>IF($A699="", "", IFERROR(VLOOKUP($A699, '2015 data'!C:G, 5, FALSE), 0))</f>
        <v/>
      </c>
      <c r="G699" s="44" t="str">
        <f>IFERROR(VLOOKUP($A699, '2015 data'!C:G, 4, FALSE), "")</f>
        <v/>
      </c>
      <c r="H699" s="43" t="str">
        <f t="shared" si="70"/>
        <v/>
      </c>
      <c r="I699" s="45" t="str">
        <f>IF($G699&lt;&gt;"","Received",IF($A699="","",Validation!$D$6-$D699))</f>
        <v/>
      </c>
      <c r="J699" s="49" t="str">
        <f t="shared" si="71"/>
        <v/>
      </c>
      <c r="K699" s="49" t="str">
        <f t="shared" si="72"/>
        <v/>
      </c>
      <c r="L699" s="49" t="str">
        <f t="shared" si="73"/>
        <v/>
      </c>
      <c r="M699" s="49" t="str">
        <f t="shared" si="74"/>
        <v/>
      </c>
      <c r="N699" s="49" t="str">
        <f t="shared" si="75"/>
        <v/>
      </c>
      <c r="O699" t="str">
        <f t="shared" si="76"/>
        <v/>
      </c>
    </row>
    <row r="700" spans="1:15" ht="14.4" thickTop="1" thickBot="1" x14ac:dyDescent="0.3">
      <c r="A700" s="41" t="str">
        <f>IF('2015 data'!$A700 = "Sales", '2015 data'!B700, "")</f>
        <v/>
      </c>
      <c r="B700" s="41" t="str">
        <f>IF($A700="", "", VLOOKUP($A700, '2015 data'!B:G, 3, FALSE))</f>
        <v/>
      </c>
      <c r="C700" s="41" t="str">
        <f>IF($A700="", "", VLOOKUP($A700, '2015 data'!B:G, 4, FALSE))</f>
        <v/>
      </c>
      <c r="D700" s="42" t="str">
        <f>IF('2015 Consolidated'!$A700="", "", VLOOKUP('2015 Consolidated'!$A700, '2015 data'!B:G, 5, FALSE))</f>
        <v/>
      </c>
      <c r="E700" s="43" t="str">
        <f>IF($A700="", "", VLOOKUP($A700, '2015 data'!B:G, 6, FALSE))</f>
        <v/>
      </c>
      <c r="F700" s="43" t="str">
        <f>IF($A700="", "", IFERROR(VLOOKUP($A700, '2015 data'!C:G, 5, FALSE), 0))</f>
        <v/>
      </c>
      <c r="G700" s="44" t="str">
        <f>IFERROR(VLOOKUP($A700, '2015 data'!C:G, 4, FALSE), "")</f>
        <v/>
      </c>
      <c r="H700" s="43" t="str">
        <f t="shared" si="70"/>
        <v/>
      </c>
      <c r="I700" s="45" t="str">
        <f>IF($G700&lt;&gt;"","Received",IF($A700="","",Validation!$D$6-$D700))</f>
        <v/>
      </c>
      <c r="J700" s="49" t="str">
        <f t="shared" si="71"/>
        <v/>
      </c>
      <c r="K700" s="49" t="str">
        <f t="shared" si="72"/>
        <v/>
      </c>
      <c r="L700" s="49" t="str">
        <f t="shared" si="73"/>
        <v/>
      </c>
      <c r="M700" s="49" t="str">
        <f t="shared" si="74"/>
        <v/>
      </c>
      <c r="N700" s="49" t="str">
        <f t="shared" si="75"/>
        <v/>
      </c>
      <c r="O700" t="str">
        <f t="shared" si="76"/>
        <v/>
      </c>
    </row>
    <row r="701" spans="1:15" ht="14.4" thickTop="1" thickBot="1" x14ac:dyDescent="0.3">
      <c r="A701" s="41" t="str">
        <f>IF('2015 data'!$A701 = "Sales", '2015 data'!B701, "")</f>
        <v/>
      </c>
      <c r="B701" s="41" t="str">
        <f>IF($A701="", "", VLOOKUP($A701, '2015 data'!B:G, 3, FALSE))</f>
        <v/>
      </c>
      <c r="C701" s="41" t="str">
        <f>IF($A701="", "", VLOOKUP($A701, '2015 data'!B:G, 4, FALSE))</f>
        <v/>
      </c>
      <c r="D701" s="42" t="str">
        <f>IF('2015 Consolidated'!$A701="", "", VLOOKUP('2015 Consolidated'!$A701, '2015 data'!B:G, 5, FALSE))</f>
        <v/>
      </c>
      <c r="E701" s="43" t="str">
        <f>IF($A701="", "", VLOOKUP($A701, '2015 data'!B:G, 6, FALSE))</f>
        <v/>
      </c>
      <c r="F701" s="43" t="str">
        <f>IF($A701="", "", IFERROR(VLOOKUP($A701, '2015 data'!C:G, 5, FALSE), 0))</f>
        <v/>
      </c>
      <c r="G701" s="44" t="str">
        <f>IFERROR(VLOOKUP($A701, '2015 data'!C:G, 4, FALSE), "")</f>
        <v/>
      </c>
      <c r="H701" s="43" t="str">
        <f t="shared" si="70"/>
        <v/>
      </c>
      <c r="I701" s="45" t="str">
        <f>IF($G701&lt;&gt;"","Received",IF($A701="","",Validation!$D$6-$D701))</f>
        <v/>
      </c>
      <c r="J701" s="49" t="str">
        <f t="shared" si="71"/>
        <v/>
      </c>
      <c r="K701" s="49" t="str">
        <f t="shared" si="72"/>
        <v/>
      </c>
      <c r="L701" s="49" t="str">
        <f t="shared" si="73"/>
        <v/>
      </c>
      <c r="M701" s="49" t="str">
        <f t="shared" si="74"/>
        <v/>
      </c>
      <c r="N701" s="49" t="str">
        <f t="shared" si="75"/>
        <v/>
      </c>
      <c r="O701" t="str">
        <f t="shared" si="76"/>
        <v/>
      </c>
    </row>
    <row r="702" spans="1:15" ht="14.4" thickTop="1" thickBot="1" x14ac:dyDescent="0.3">
      <c r="A702" s="41" t="str">
        <f>IF('2015 data'!$A702 = "Sales", '2015 data'!B702, "")</f>
        <v/>
      </c>
      <c r="B702" s="41" t="str">
        <f>IF($A702="", "", VLOOKUP($A702, '2015 data'!B:G, 3, FALSE))</f>
        <v/>
      </c>
      <c r="C702" s="41" t="str">
        <f>IF($A702="", "", VLOOKUP($A702, '2015 data'!B:G, 4, FALSE))</f>
        <v/>
      </c>
      <c r="D702" s="42" t="str">
        <f>IF('2015 Consolidated'!$A702="", "", VLOOKUP('2015 Consolidated'!$A702, '2015 data'!B:G, 5, FALSE))</f>
        <v/>
      </c>
      <c r="E702" s="43" t="str">
        <f>IF($A702="", "", VLOOKUP($A702, '2015 data'!B:G, 6, FALSE))</f>
        <v/>
      </c>
      <c r="F702" s="43" t="str">
        <f>IF($A702="", "", IFERROR(VLOOKUP($A702, '2015 data'!C:G, 5, FALSE), 0))</f>
        <v/>
      </c>
      <c r="G702" s="44" t="str">
        <f>IFERROR(VLOOKUP($A702, '2015 data'!C:G, 4, FALSE), "")</f>
        <v/>
      </c>
      <c r="H702" s="43" t="str">
        <f t="shared" si="70"/>
        <v/>
      </c>
      <c r="I702" s="45" t="str">
        <f>IF($G702&lt;&gt;"","Received",IF($A702="","",Validation!$D$6-$D702))</f>
        <v/>
      </c>
      <c r="J702" s="49" t="str">
        <f t="shared" si="71"/>
        <v/>
      </c>
      <c r="K702" s="49" t="str">
        <f t="shared" si="72"/>
        <v/>
      </c>
      <c r="L702" s="49" t="str">
        <f t="shared" si="73"/>
        <v/>
      </c>
      <c r="M702" s="49" t="str">
        <f t="shared" si="74"/>
        <v/>
      </c>
      <c r="N702" s="49" t="str">
        <f t="shared" si="75"/>
        <v/>
      </c>
      <c r="O702" t="str">
        <f t="shared" si="76"/>
        <v/>
      </c>
    </row>
    <row r="703" spans="1:15" ht="14.4" thickTop="1" thickBot="1" x14ac:dyDescent="0.3">
      <c r="A703" s="41" t="str">
        <f>IF('2015 data'!$A703 = "Sales", '2015 data'!B703, "")</f>
        <v/>
      </c>
      <c r="B703" s="41" t="str">
        <f>IF($A703="", "", VLOOKUP($A703, '2015 data'!B:G, 3, FALSE))</f>
        <v/>
      </c>
      <c r="C703" s="41" t="str">
        <f>IF($A703="", "", VLOOKUP($A703, '2015 data'!B:G, 4, FALSE))</f>
        <v/>
      </c>
      <c r="D703" s="42" t="str">
        <f>IF('2015 Consolidated'!$A703="", "", VLOOKUP('2015 Consolidated'!$A703, '2015 data'!B:G, 5, FALSE))</f>
        <v/>
      </c>
      <c r="E703" s="43" t="str">
        <f>IF($A703="", "", VLOOKUP($A703, '2015 data'!B:G, 6, FALSE))</f>
        <v/>
      </c>
      <c r="F703" s="43" t="str">
        <f>IF($A703="", "", IFERROR(VLOOKUP($A703, '2015 data'!C:G, 5, FALSE), 0))</f>
        <v/>
      </c>
      <c r="G703" s="44" t="str">
        <f>IFERROR(VLOOKUP($A703, '2015 data'!C:G, 4, FALSE), "")</f>
        <v/>
      </c>
      <c r="H703" s="43" t="str">
        <f t="shared" si="70"/>
        <v/>
      </c>
      <c r="I703" s="45" t="str">
        <f>IF($G703&lt;&gt;"","Received",IF($A703="","",Validation!$D$6-$D703))</f>
        <v/>
      </c>
      <c r="J703" s="49" t="str">
        <f t="shared" si="71"/>
        <v/>
      </c>
      <c r="K703" s="49" t="str">
        <f t="shared" si="72"/>
        <v/>
      </c>
      <c r="L703" s="49" t="str">
        <f t="shared" si="73"/>
        <v/>
      </c>
      <c r="M703" s="49" t="str">
        <f t="shared" si="74"/>
        <v/>
      </c>
      <c r="N703" s="49" t="str">
        <f t="shared" si="75"/>
        <v/>
      </c>
      <c r="O703" t="str">
        <f t="shared" si="76"/>
        <v/>
      </c>
    </row>
    <row r="704" spans="1:15" ht="14.4" thickTop="1" thickBot="1" x14ac:dyDescent="0.3">
      <c r="A704" s="41" t="str">
        <f>IF('2015 data'!$A704 = "Sales", '2015 data'!B704, "")</f>
        <v/>
      </c>
      <c r="B704" s="41" t="str">
        <f>IF($A704="", "", VLOOKUP($A704, '2015 data'!B:G, 3, FALSE))</f>
        <v/>
      </c>
      <c r="C704" s="41" t="str">
        <f>IF($A704="", "", VLOOKUP($A704, '2015 data'!B:G, 4, FALSE))</f>
        <v/>
      </c>
      <c r="D704" s="42" t="str">
        <f>IF('2015 Consolidated'!$A704="", "", VLOOKUP('2015 Consolidated'!$A704, '2015 data'!B:G, 5, FALSE))</f>
        <v/>
      </c>
      <c r="E704" s="43" t="str">
        <f>IF($A704="", "", VLOOKUP($A704, '2015 data'!B:G, 6, FALSE))</f>
        <v/>
      </c>
      <c r="F704" s="43" t="str">
        <f>IF($A704="", "", IFERROR(VLOOKUP($A704, '2015 data'!C:G, 5, FALSE), 0))</f>
        <v/>
      </c>
      <c r="G704" s="44" t="str">
        <f>IFERROR(VLOOKUP($A704, '2015 data'!C:G, 4, FALSE), "")</f>
        <v/>
      </c>
      <c r="H704" s="43" t="str">
        <f t="shared" si="70"/>
        <v/>
      </c>
      <c r="I704" s="45" t="str">
        <f>IF($G704&lt;&gt;"","Received",IF($A704="","",Validation!$D$6-$D704))</f>
        <v/>
      </c>
      <c r="J704" s="49" t="str">
        <f t="shared" si="71"/>
        <v/>
      </c>
      <c r="K704" s="49" t="str">
        <f t="shared" si="72"/>
        <v/>
      </c>
      <c r="L704" s="49" t="str">
        <f t="shared" si="73"/>
        <v/>
      </c>
      <c r="M704" s="49" t="str">
        <f t="shared" si="74"/>
        <v/>
      </c>
      <c r="N704" s="49" t="str">
        <f t="shared" si="75"/>
        <v/>
      </c>
      <c r="O704" t="str">
        <f t="shared" si="76"/>
        <v/>
      </c>
    </row>
    <row r="705" spans="1:15" ht="14.4" thickTop="1" thickBot="1" x14ac:dyDescent="0.3">
      <c r="A705" s="41" t="str">
        <f>IF('2015 data'!$A705 = "Sales", '2015 data'!B705, "")</f>
        <v/>
      </c>
      <c r="B705" s="41" t="str">
        <f>IF($A705="", "", VLOOKUP($A705, '2015 data'!B:G, 3, FALSE))</f>
        <v/>
      </c>
      <c r="C705" s="41" t="str">
        <f>IF($A705="", "", VLOOKUP($A705, '2015 data'!B:G, 4, FALSE))</f>
        <v/>
      </c>
      <c r="D705" s="42" t="str">
        <f>IF('2015 Consolidated'!$A705="", "", VLOOKUP('2015 Consolidated'!$A705, '2015 data'!B:G, 5, FALSE))</f>
        <v/>
      </c>
      <c r="E705" s="43" t="str">
        <f>IF($A705="", "", VLOOKUP($A705, '2015 data'!B:G, 6, FALSE))</f>
        <v/>
      </c>
      <c r="F705" s="43" t="str">
        <f>IF($A705="", "", IFERROR(VLOOKUP($A705, '2015 data'!C:G, 5, FALSE), 0))</f>
        <v/>
      </c>
      <c r="G705" s="44" t="str">
        <f>IFERROR(VLOOKUP($A705, '2015 data'!C:G, 4, FALSE), "")</f>
        <v/>
      </c>
      <c r="H705" s="43" t="str">
        <f t="shared" si="70"/>
        <v/>
      </c>
      <c r="I705" s="45" t="str">
        <f>IF($G705&lt;&gt;"","Received",IF($A705="","",Validation!$D$6-$D705))</f>
        <v/>
      </c>
      <c r="J705" s="49" t="str">
        <f t="shared" si="71"/>
        <v/>
      </c>
      <c r="K705" s="49" t="str">
        <f t="shared" si="72"/>
        <v/>
      </c>
      <c r="L705" s="49" t="str">
        <f t="shared" si="73"/>
        <v/>
      </c>
      <c r="M705" s="49" t="str">
        <f t="shared" si="74"/>
        <v/>
      </c>
      <c r="N705" s="49" t="str">
        <f t="shared" si="75"/>
        <v/>
      </c>
      <c r="O705" t="str">
        <f t="shared" si="76"/>
        <v/>
      </c>
    </row>
    <row r="706" spans="1:15" ht="14.4" thickTop="1" thickBot="1" x14ac:dyDescent="0.3">
      <c r="A706" s="41" t="str">
        <f>IF('2015 data'!$A706 = "Sales", '2015 data'!B706, "")</f>
        <v/>
      </c>
      <c r="B706" s="41" t="str">
        <f>IF($A706="", "", VLOOKUP($A706, '2015 data'!B:G, 3, FALSE))</f>
        <v/>
      </c>
      <c r="C706" s="41" t="str">
        <f>IF($A706="", "", VLOOKUP($A706, '2015 data'!B:G, 4, FALSE))</f>
        <v/>
      </c>
      <c r="D706" s="42" t="str">
        <f>IF('2015 Consolidated'!$A706="", "", VLOOKUP('2015 Consolidated'!$A706, '2015 data'!B:G, 5, FALSE))</f>
        <v/>
      </c>
      <c r="E706" s="43" t="str">
        <f>IF($A706="", "", VLOOKUP($A706, '2015 data'!B:G, 6, FALSE))</f>
        <v/>
      </c>
      <c r="F706" s="43" t="str">
        <f>IF($A706="", "", IFERROR(VLOOKUP($A706, '2015 data'!C:G, 5, FALSE), 0))</f>
        <v/>
      </c>
      <c r="G706" s="44" t="str">
        <f>IFERROR(VLOOKUP($A706, '2015 data'!C:G, 4, FALSE), "")</f>
        <v/>
      </c>
      <c r="H706" s="43" t="str">
        <f t="shared" si="70"/>
        <v/>
      </c>
      <c r="I706" s="45" t="str">
        <f>IF($G706&lt;&gt;"","Received",IF($A706="","",Validation!$D$6-$D706))</f>
        <v/>
      </c>
      <c r="J706" s="49" t="str">
        <f t="shared" si="71"/>
        <v/>
      </c>
      <c r="K706" s="49" t="str">
        <f t="shared" si="72"/>
        <v/>
      </c>
      <c r="L706" s="49" t="str">
        <f t="shared" si="73"/>
        <v/>
      </c>
      <c r="M706" s="49" t="str">
        <f t="shared" si="74"/>
        <v/>
      </c>
      <c r="N706" s="49" t="str">
        <f t="shared" si="75"/>
        <v/>
      </c>
      <c r="O706" t="str">
        <f t="shared" si="76"/>
        <v/>
      </c>
    </row>
    <row r="707" spans="1:15" ht="14.4" thickTop="1" thickBot="1" x14ac:dyDescent="0.3">
      <c r="A707" s="41" t="str">
        <f>IF('2015 data'!$A707 = "Sales", '2015 data'!B707, "")</f>
        <v/>
      </c>
      <c r="B707" s="41" t="str">
        <f>IF($A707="", "", VLOOKUP($A707, '2015 data'!B:G, 3, FALSE))</f>
        <v/>
      </c>
      <c r="C707" s="41" t="str">
        <f>IF($A707="", "", VLOOKUP($A707, '2015 data'!B:G, 4, FALSE))</f>
        <v/>
      </c>
      <c r="D707" s="42" t="str">
        <f>IF('2015 Consolidated'!$A707="", "", VLOOKUP('2015 Consolidated'!$A707, '2015 data'!B:G, 5, FALSE))</f>
        <v/>
      </c>
      <c r="E707" s="43" t="str">
        <f>IF($A707="", "", VLOOKUP($A707, '2015 data'!B:G, 6, FALSE))</f>
        <v/>
      </c>
      <c r="F707" s="43" t="str">
        <f>IF($A707="", "", IFERROR(VLOOKUP($A707, '2015 data'!C:G, 5, FALSE), 0))</f>
        <v/>
      </c>
      <c r="G707" s="44" t="str">
        <f>IFERROR(VLOOKUP($A707, '2015 data'!C:G, 4, FALSE), "")</f>
        <v/>
      </c>
      <c r="H707" s="43" t="str">
        <f t="shared" ref="H707:H770" si="77">IFERROR($E707+$F707, "")</f>
        <v/>
      </c>
      <c r="I707" s="45" t="str">
        <f>IF($G707&lt;&gt;"","Received",IF($A707="","",Validation!$D$6-$D707))</f>
        <v/>
      </c>
      <c r="J707" s="49" t="str">
        <f t="shared" ref="J707:J770" si="78">IF($I707="", "", IF($I707="Received", 0, 1))</f>
        <v/>
      </c>
      <c r="K707" s="49" t="str">
        <f t="shared" ref="K707:K770" si="79">IF($J707=1, IF(AND($I707&lt;=30, $I707&gt;=0), "0-30 days", IF(AND($I707&lt;=60, $I707&gt;=31), "31-60 days", IF(AND($I707&lt;=90, $I707&gt;=61), "61-90 days", IF($I707&gt;90, "&gt;90 days", "")))), "")</f>
        <v/>
      </c>
      <c r="L707" s="49" t="str">
        <f t="shared" ref="L707:L770" si="80">IFERROR(YEAR($D707), "")</f>
        <v/>
      </c>
      <c r="M707" s="49" t="str">
        <f t="shared" ref="M707:M770" si="81">IFERROR(YEAR($G707), "")</f>
        <v/>
      </c>
      <c r="N707" s="49" t="str">
        <f t="shared" ref="N707:N770" si="82">IFERROR(MONTH($G707), "")</f>
        <v/>
      </c>
      <c r="O707" t="str">
        <f t="shared" ref="O707:O770" si="83">IF($A707="","",COUNTIF($A:$A,$A707))</f>
        <v/>
      </c>
    </row>
    <row r="708" spans="1:15" ht="14.4" thickTop="1" thickBot="1" x14ac:dyDescent="0.3">
      <c r="A708" s="41" t="str">
        <f>IF('2015 data'!$A708 = "Sales", '2015 data'!B708, "")</f>
        <v/>
      </c>
      <c r="B708" s="41" t="str">
        <f>IF($A708="", "", VLOOKUP($A708, '2015 data'!B:G, 3, FALSE))</f>
        <v/>
      </c>
      <c r="C708" s="41" t="str">
        <f>IF($A708="", "", VLOOKUP($A708, '2015 data'!B:G, 4, FALSE))</f>
        <v/>
      </c>
      <c r="D708" s="42" t="str">
        <f>IF('2015 Consolidated'!$A708="", "", VLOOKUP('2015 Consolidated'!$A708, '2015 data'!B:G, 5, FALSE))</f>
        <v/>
      </c>
      <c r="E708" s="43" t="str">
        <f>IF($A708="", "", VLOOKUP($A708, '2015 data'!B:G, 6, FALSE))</f>
        <v/>
      </c>
      <c r="F708" s="43" t="str">
        <f>IF($A708="", "", IFERROR(VLOOKUP($A708, '2015 data'!C:G, 5, FALSE), 0))</f>
        <v/>
      </c>
      <c r="G708" s="44" t="str">
        <f>IFERROR(VLOOKUP($A708, '2015 data'!C:G, 4, FALSE), "")</f>
        <v/>
      </c>
      <c r="H708" s="43" t="str">
        <f t="shared" si="77"/>
        <v/>
      </c>
      <c r="I708" s="45" t="str">
        <f>IF($G708&lt;&gt;"","Received",IF($A708="","",Validation!$D$6-$D708))</f>
        <v/>
      </c>
      <c r="J708" s="49" t="str">
        <f t="shared" si="78"/>
        <v/>
      </c>
      <c r="K708" s="49" t="str">
        <f t="shared" si="79"/>
        <v/>
      </c>
      <c r="L708" s="49" t="str">
        <f t="shared" si="80"/>
        <v/>
      </c>
      <c r="M708" s="49" t="str">
        <f t="shared" si="81"/>
        <v/>
      </c>
      <c r="N708" s="49" t="str">
        <f t="shared" si="82"/>
        <v/>
      </c>
      <c r="O708" t="str">
        <f t="shared" si="83"/>
        <v/>
      </c>
    </row>
    <row r="709" spans="1:15" ht="14.4" thickTop="1" thickBot="1" x14ac:dyDescent="0.3">
      <c r="A709" s="41" t="str">
        <f>IF('2015 data'!$A709 = "Sales", '2015 data'!B709, "")</f>
        <v/>
      </c>
      <c r="B709" s="41" t="str">
        <f>IF($A709="", "", VLOOKUP($A709, '2015 data'!B:G, 3, FALSE))</f>
        <v/>
      </c>
      <c r="C709" s="41" t="str">
        <f>IF($A709="", "", VLOOKUP($A709, '2015 data'!B:G, 4, FALSE))</f>
        <v/>
      </c>
      <c r="D709" s="42" t="str">
        <f>IF('2015 Consolidated'!$A709="", "", VLOOKUP('2015 Consolidated'!$A709, '2015 data'!B:G, 5, FALSE))</f>
        <v/>
      </c>
      <c r="E709" s="43" t="str">
        <f>IF($A709="", "", VLOOKUP($A709, '2015 data'!B:G, 6, FALSE))</f>
        <v/>
      </c>
      <c r="F709" s="43" t="str">
        <f>IF($A709="", "", IFERROR(VLOOKUP($A709, '2015 data'!C:G, 5, FALSE), 0))</f>
        <v/>
      </c>
      <c r="G709" s="44" t="str">
        <f>IFERROR(VLOOKUP($A709, '2015 data'!C:G, 4, FALSE), "")</f>
        <v/>
      </c>
      <c r="H709" s="43" t="str">
        <f t="shared" si="77"/>
        <v/>
      </c>
      <c r="I709" s="45" t="str">
        <f>IF($G709&lt;&gt;"","Received",IF($A709="","",Validation!$D$6-$D709))</f>
        <v/>
      </c>
      <c r="J709" s="49" t="str">
        <f t="shared" si="78"/>
        <v/>
      </c>
      <c r="K709" s="49" t="str">
        <f t="shared" si="79"/>
        <v/>
      </c>
      <c r="L709" s="49" t="str">
        <f t="shared" si="80"/>
        <v/>
      </c>
      <c r="M709" s="49" t="str">
        <f t="shared" si="81"/>
        <v/>
      </c>
      <c r="N709" s="49" t="str">
        <f t="shared" si="82"/>
        <v/>
      </c>
      <c r="O709" t="str">
        <f t="shared" si="83"/>
        <v/>
      </c>
    </row>
    <row r="710" spans="1:15" ht="14.4" thickTop="1" thickBot="1" x14ac:dyDescent="0.3">
      <c r="A710" s="41" t="str">
        <f>IF('2015 data'!$A710 = "Sales", '2015 data'!B710, "")</f>
        <v/>
      </c>
      <c r="B710" s="41" t="str">
        <f>IF($A710="", "", VLOOKUP($A710, '2015 data'!B:G, 3, FALSE))</f>
        <v/>
      </c>
      <c r="C710" s="41" t="str">
        <f>IF($A710="", "", VLOOKUP($A710, '2015 data'!B:G, 4, FALSE))</f>
        <v/>
      </c>
      <c r="D710" s="42" t="str">
        <f>IF('2015 Consolidated'!$A710="", "", VLOOKUP('2015 Consolidated'!$A710, '2015 data'!B:G, 5, FALSE))</f>
        <v/>
      </c>
      <c r="E710" s="43" t="str">
        <f>IF($A710="", "", VLOOKUP($A710, '2015 data'!B:G, 6, FALSE))</f>
        <v/>
      </c>
      <c r="F710" s="43" t="str">
        <f>IF($A710="", "", IFERROR(VLOOKUP($A710, '2015 data'!C:G, 5, FALSE), 0))</f>
        <v/>
      </c>
      <c r="G710" s="44" t="str">
        <f>IFERROR(VLOOKUP($A710, '2015 data'!C:G, 4, FALSE), "")</f>
        <v/>
      </c>
      <c r="H710" s="43" t="str">
        <f t="shared" si="77"/>
        <v/>
      </c>
      <c r="I710" s="45" t="str">
        <f>IF($G710&lt;&gt;"","Received",IF($A710="","",Validation!$D$6-$D710))</f>
        <v/>
      </c>
      <c r="J710" s="49" t="str">
        <f t="shared" si="78"/>
        <v/>
      </c>
      <c r="K710" s="49" t="str">
        <f t="shared" si="79"/>
        <v/>
      </c>
      <c r="L710" s="49" t="str">
        <f t="shared" si="80"/>
        <v/>
      </c>
      <c r="M710" s="49" t="str">
        <f t="shared" si="81"/>
        <v/>
      </c>
      <c r="N710" s="49" t="str">
        <f t="shared" si="82"/>
        <v/>
      </c>
      <c r="O710" t="str">
        <f t="shared" si="83"/>
        <v/>
      </c>
    </row>
    <row r="711" spans="1:15" ht="14.4" thickTop="1" thickBot="1" x14ac:dyDescent="0.3">
      <c r="A711" s="41" t="str">
        <f>IF('2015 data'!$A711 = "Sales", '2015 data'!B711, "")</f>
        <v/>
      </c>
      <c r="B711" s="41" t="str">
        <f>IF($A711="", "", VLOOKUP($A711, '2015 data'!B:G, 3, FALSE))</f>
        <v/>
      </c>
      <c r="C711" s="41" t="str">
        <f>IF($A711="", "", VLOOKUP($A711, '2015 data'!B:G, 4, FALSE))</f>
        <v/>
      </c>
      <c r="D711" s="42" t="str">
        <f>IF('2015 Consolidated'!$A711="", "", VLOOKUP('2015 Consolidated'!$A711, '2015 data'!B:G, 5, FALSE))</f>
        <v/>
      </c>
      <c r="E711" s="43" t="str">
        <f>IF($A711="", "", VLOOKUP($A711, '2015 data'!B:G, 6, FALSE))</f>
        <v/>
      </c>
      <c r="F711" s="43" t="str">
        <f>IF($A711="", "", IFERROR(VLOOKUP($A711, '2015 data'!C:G, 5, FALSE), 0))</f>
        <v/>
      </c>
      <c r="G711" s="44" t="str">
        <f>IFERROR(VLOOKUP($A711, '2015 data'!C:G, 4, FALSE), "")</f>
        <v/>
      </c>
      <c r="H711" s="43" t="str">
        <f t="shared" si="77"/>
        <v/>
      </c>
      <c r="I711" s="45" t="str">
        <f>IF($G711&lt;&gt;"","Received",IF($A711="","",Validation!$D$6-$D711))</f>
        <v/>
      </c>
      <c r="J711" s="49" t="str">
        <f t="shared" si="78"/>
        <v/>
      </c>
      <c r="K711" s="49" t="str">
        <f t="shared" si="79"/>
        <v/>
      </c>
      <c r="L711" s="49" t="str">
        <f t="shared" si="80"/>
        <v/>
      </c>
      <c r="M711" s="49" t="str">
        <f t="shared" si="81"/>
        <v/>
      </c>
      <c r="N711" s="49" t="str">
        <f t="shared" si="82"/>
        <v/>
      </c>
      <c r="O711" t="str">
        <f t="shared" si="83"/>
        <v/>
      </c>
    </row>
    <row r="712" spans="1:15" ht="14.4" thickTop="1" thickBot="1" x14ac:dyDescent="0.3">
      <c r="A712" s="41" t="str">
        <f>IF('2015 data'!$A712 = "Sales", '2015 data'!B712, "")</f>
        <v/>
      </c>
      <c r="B712" s="41" t="str">
        <f>IF($A712="", "", VLOOKUP($A712, '2015 data'!B:G, 3, FALSE))</f>
        <v/>
      </c>
      <c r="C712" s="41" t="str">
        <f>IF($A712="", "", VLOOKUP($A712, '2015 data'!B:G, 4, FALSE))</f>
        <v/>
      </c>
      <c r="D712" s="42" t="str">
        <f>IF('2015 Consolidated'!$A712="", "", VLOOKUP('2015 Consolidated'!$A712, '2015 data'!B:G, 5, FALSE))</f>
        <v/>
      </c>
      <c r="E712" s="43" t="str">
        <f>IF($A712="", "", VLOOKUP($A712, '2015 data'!B:G, 6, FALSE))</f>
        <v/>
      </c>
      <c r="F712" s="43" t="str">
        <f>IF($A712="", "", IFERROR(VLOOKUP($A712, '2015 data'!C:G, 5, FALSE), 0))</f>
        <v/>
      </c>
      <c r="G712" s="44" t="str">
        <f>IFERROR(VLOOKUP($A712, '2015 data'!C:G, 4, FALSE), "")</f>
        <v/>
      </c>
      <c r="H712" s="43" t="str">
        <f t="shared" si="77"/>
        <v/>
      </c>
      <c r="I712" s="45" t="str">
        <f>IF($G712&lt;&gt;"","Received",IF($A712="","",Validation!$D$6-$D712))</f>
        <v/>
      </c>
      <c r="J712" s="49" t="str">
        <f t="shared" si="78"/>
        <v/>
      </c>
      <c r="K712" s="49" t="str">
        <f t="shared" si="79"/>
        <v/>
      </c>
      <c r="L712" s="49" t="str">
        <f t="shared" si="80"/>
        <v/>
      </c>
      <c r="M712" s="49" t="str">
        <f t="shared" si="81"/>
        <v/>
      </c>
      <c r="N712" s="49" t="str">
        <f t="shared" si="82"/>
        <v/>
      </c>
      <c r="O712" t="str">
        <f t="shared" si="83"/>
        <v/>
      </c>
    </row>
    <row r="713" spans="1:15" ht="14.4" thickTop="1" thickBot="1" x14ac:dyDescent="0.3">
      <c r="A713" s="41" t="str">
        <f>IF('2015 data'!$A713 = "Sales", '2015 data'!B713, "")</f>
        <v/>
      </c>
      <c r="B713" s="41" t="str">
        <f>IF($A713="", "", VLOOKUP($A713, '2015 data'!B:G, 3, FALSE))</f>
        <v/>
      </c>
      <c r="C713" s="41" t="str">
        <f>IF($A713="", "", VLOOKUP($A713, '2015 data'!B:G, 4, FALSE))</f>
        <v/>
      </c>
      <c r="D713" s="42" t="str">
        <f>IF('2015 Consolidated'!$A713="", "", VLOOKUP('2015 Consolidated'!$A713, '2015 data'!B:G, 5, FALSE))</f>
        <v/>
      </c>
      <c r="E713" s="43" t="str">
        <f>IF($A713="", "", VLOOKUP($A713, '2015 data'!B:G, 6, FALSE))</f>
        <v/>
      </c>
      <c r="F713" s="43" t="str">
        <f>IF($A713="", "", IFERROR(VLOOKUP($A713, '2015 data'!C:G, 5, FALSE), 0))</f>
        <v/>
      </c>
      <c r="G713" s="44" t="str">
        <f>IFERROR(VLOOKUP($A713, '2015 data'!C:G, 4, FALSE), "")</f>
        <v/>
      </c>
      <c r="H713" s="43" t="str">
        <f t="shared" si="77"/>
        <v/>
      </c>
      <c r="I713" s="45" t="str">
        <f>IF($G713&lt;&gt;"","Received",IF($A713="","",Validation!$D$6-$D713))</f>
        <v/>
      </c>
      <c r="J713" s="49" t="str">
        <f t="shared" si="78"/>
        <v/>
      </c>
      <c r="K713" s="49" t="str">
        <f t="shared" si="79"/>
        <v/>
      </c>
      <c r="L713" s="49" t="str">
        <f t="shared" si="80"/>
        <v/>
      </c>
      <c r="M713" s="49" t="str">
        <f t="shared" si="81"/>
        <v/>
      </c>
      <c r="N713" s="49" t="str">
        <f t="shared" si="82"/>
        <v/>
      </c>
      <c r="O713" t="str">
        <f t="shared" si="83"/>
        <v/>
      </c>
    </row>
    <row r="714" spans="1:15" ht="14.4" thickTop="1" thickBot="1" x14ac:dyDescent="0.3">
      <c r="A714" s="41" t="str">
        <f>IF('2015 data'!$A714 = "Sales", '2015 data'!B714, "")</f>
        <v/>
      </c>
      <c r="B714" s="41" t="str">
        <f>IF($A714="", "", VLOOKUP($A714, '2015 data'!B:G, 3, FALSE))</f>
        <v/>
      </c>
      <c r="C714" s="41" t="str">
        <f>IF($A714="", "", VLOOKUP($A714, '2015 data'!B:G, 4, FALSE))</f>
        <v/>
      </c>
      <c r="D714" s="42" t="str">
        <f>IF('2015 Consolidated'!$A714="", "", VLOOKUP('2015 Consolidated'!$A714, '2015 data'!B:G, 5, FALSE))</f>
        <v/>
      </c>
      <c r="E714" s="43" t="str">
        <f>IF($A714="", "", VLOOKUP($A714, '2015 data'!B:G, 6, FALSE))</f>
        <v/>
      </c>
      <c r="F714" s="43" t="str">
        <f>IF($A714="", "", IFERROR(VLOOKUP($A714, '2015 data'!C:G, 5, FALSE), 0))</f>
        <v/>
      </c>
      <c r="G714" s="44" t="str">
        <f>IFERROR(VLOOKUP($A714, '2015 data'!C:G, 4, FALSE), "")</f>
        <v/>
      </c>
      <c r="H714" s="43" t="str">
        <f t="shared" si="77"/>
        <v/>
      </c>
      <c r="I714" s="45" t="str">
        <f>IF($G714&lt;&gt;"","Received",IF($A714="","",Validation!$D$6-$D714))</f>
        <v/>
      </c>
      <c r="J714" s="49" t="str">
        <f t="shared" si="78"/>
        <v/>
      </c>
      <c r="K714" s="49" t="str">
        <f t="shared" si="79"/>
        <v/>
      </c>
      <c r="L714" s="49" t="str">
        <f t="shared" si="80"/>
        <v/>
      </c>
      <c r="M714" s="49" t="str">
        <f t="shared" si="81"/>
        <v/>
      </c>
      <c r="N714" s="49" t="str">
        <f t="shared" si="82"/>
        <v/>
      </c>
      <c r="O714" t="str">
        <f t="shared" si="83"/>
        <v/>
      </c>
    </row>
    <row r="715" spans="1:15" ht="14.4" thickTop="1" thickBot="1" x14ac:dyDescent="0.3">
      <c r="A715" s="41" t="str">
        <f>IF('2015 data'!$A715 = "Sales", '2015 data'!B715, "")</f>
        <v/>
      </c>
      <c r="B715" s="41" t="str">
        <f>IF($A715="", "", VLOOKUP($A715, '2015 data'!B:G, 3, FALSE))</f>
        <v/>
      </c>
      <c r="C715" s="41" t="str">
        <f>IF($A715="", "", VLOOKUP($A715, '2015 data'!B:G, 4, FALSE))</f>
        <v/>
      </c>
      <c r="D715" s="42" t="str">
        <f>IF('2015 Consolidated'!$A715="", "", VLOOKUP('2015 Consolidated'!$A715, '2015 data'!B:G, 5, FALSE))</f>
        <v/>
      </c>
      <c r="E715" s="43" t="str">
        <f>IF($A715="", "", VLOOKUP($A715, '2015 data'!B:G, 6, FALSE))</f>
        <v/>
      </c>
      <c r="F715" s="43" t="str">
        <f>IF($A715="", "", IFERROR(VLOOKUP($A715, '2015 data'!C:G, 5, FALSE), 0))</f>
        <v/>
      </c>
      <c r="G715" s="44" t="str">
        <f>IFERROR(VLOOKUP($A715, '2015 data'!C:G, 4, FALSE), "")</f>
        <v/>
      </c>
      <c r="H715" s="43" t="str">
        <f t="shared" si="77"/>
        <v/>
      </c>
      <c r="I715" s="45" t="str">
        <f>IF($G715&lt;&gt;"","Received",IF($A715="","",Validation!$D$6-$D715))</f>
        <v/>
      </c>
      <c r="J715" s="49" t="str">
        <f t="shared" si="78"/>
        <v/>
      </c>
      <c r="K715" s="49" t="str">
        <f t="shared" si="79"/>
        <v/>
      </c>
      <c r="L715" s="49" t="str">
        <f t="shared" si="80"/>
        <v/>
      </c>
      <c r="M715" s="49" t="str">
        <f t="shared" si="81"/>
        <v/>
      </c>
      <c r="N715" s="49" t="str">
        <f t="shared" si="82"/>
        <v/>
      </c>
      <c r="O715" t="str">
        <f t="shared" si="83"/>
        <v/>
      </c>
    </row>
    <row r="716" spans="1:15" ht="14.4" thickTop="1" thickBot="1" x14ac:dyDescent="0.3">
      <c r="A716" s="41" t="str">
        <f>IF('2015 data'!$A716 = "Sales", '2015 data'!B716, "")</f>
        <v/>
      </c>
      <c r="B716" s="41" t="str">
        <f>IF($A716="", "", VLOOKUP($A716, '2015 data'!B:G, 3, FALSE))</f>
        <v/>
      </c>
      <c r="C716" s="41" t="str">
        <f>IF($A716="", "", VLOOKUP($A716, '2015 data'!B:G, 4, FALSE))</f>
        <v/>
      </c>
      <c r="D716" s="42" t="str">
        <f>IF('2015 Consolidated'!$A716="", "", VLOOKUP('2015 Consolidated'!$A716, '2015 data'!B:G, 5, FALSE))</f>
        <v/>
      </c>
      <c r="E716" s="43" t="str">
        <f>IF($A716="", "", VLOOKUP($A716, '2015 data'!B:G, 6, FALSE))</f>
        <v/>
      </c>
      <c r="F716" s="43" t="str">
        <f>IF($A716="", "", IFERROR(VLOOKUP($A716, '2015 data'!C:G, 5, FALSE), 0))</f>
        <v/>
      </c>
      <c r="G716" s="44" t="str">
        <f>IFERROR(VLOOKUP($A716, '2015 data'!C:G, 4, FALSE), "")</f>
        <v/>
      </c>
      <c r="H716" s="43" t="str">
        <f t="shared" si="77"/>
        <v/>
      </c>
      <c r="I716" s="45" t="str">
        <f>IF($G716&lt;&gt;"","Received",IF($A716="","",Validation!$D$6-$D716))</f>
        <v/>
      </c>
      <c r="J716" s="49" t="str">
        <f t="shared" si="78"/>
        <v/>
      </c>
      <c r="K716" s="49" t="str">
        <f t="shared" si="79"/>
        <v/>
      </c>
      <c r="L716" s="49" t="str">
        <f t="shared" si="80"/>
        <v/>
      </c>
      <c r="M716" s="49" t="str">
        <f t="shared" si="81"/>
        <v/>
      </c>
      <c r="N716" s="49" t="str">
        <f t="shared" si="82"/>
        <v/>
      </c>
      <c r="O716" t="str">
        <f t="shared" si="83"/>
        <v/>
      </c>
    </row>
    <row r="717" spans="1:15" ht="14.4" thickTop="1" thickBot="1" x14ac:dyDescent="0.3">
      <c r="A717" s="41" t="str">
        <f>IF('2015 data'!$A717 = "Sales", '2015 data'!B717, "")</f>
        <v/>
      </c>
      <c r="B717" s="41" t="str">
        <f>IF($A717="", "", VLOOKUP($A717, '2015 data'!B:G, 3, FALSE))</f>
        <v/>
      </c>
      <c r="C717" s="41" t="str">
        <f>IF($A717="", "", VLOOKUP($A717, '2015 data'!B:G, 4, FALSE))</f>
        <v/>
      </c>
      <c r="D717" s="42" t="str">
        <f>IF('2015 Consolidated'!$A717="", "", VLOOKUP('2015 Consolidated'!$A717, '2015 data'!B:G, 5, FALSE))</f>
        <v/>
      </c>
      <c r="E717" s="43" t="str">
        <f>IF($A717="", "", VLOOKUP($A717, '2015 data'!B:G, 6, FALSE))</f>
        <v/>
      </c>
      <c r="F717" s="43" t="str">
        <f>IF($A717="", "", IFERROR(VLOOKUP($A717, '2015 data'!C:G, 5, FALSE), 0))</f>
        <v/>
      </c>
      <c r="G717" s="44" t="str">
        <f>IFERROR(VLOOKUP($A717, '2015 data'!C:G, 4, FALSE), "")</f>
        <v/>
      </c>
      <c r="H717" s="43" t="str">
        <f t="shared" si="77"/>
        <v/>
      </c>
      <c r="I717" s="45" t="str">
        <f>IF($G717&lt;&gt;"","Received",IF($A717="","",Validation!$D$6-$D717))</f>
        <v/>
      </c>
      <c r="J717" s="49" t="str">
        <f t="shared" si="78"/>
        <v/>
      </c>
      <c r="K717" s="49" t="str">
        <f t="shared" si="79"/>
        <v/>
      </c>
      <c r="L717" s="49" t="str">
        <f t="shared" si="80"/>
        <v/>
      </c>
      <c r="M717" s="49" t="str">
        <f t="shared" si="81"/>
        <v/>
      </c>
      <c r="N717" s="49" t="str">
        <f t="shared" si="82"/>
        <v/>
      </c>
      <c r="O717" t="str">
        <f t="shared" si="83"/>
        <v/>
      </c>
    </row>
    <row r="718" spans="1:15" ht="14.4" thickTop="1" thickBot="1" x14ac:dyDescent="0.3">
      <c r="A718" s="41" t="str">
        <f>IF('2015 data'!$A718 = "Sales", '2015 data'!B718, "")</f>
        <v/>
      </c>
      <c r="B718" s="41" t="str">
        <f>IF($A718="", "", VLOOKUP($A718, '2015 data'!B:G, 3, FALSE))</f>
        <v/>
      </c>
      <c r="C718" s="41" t="str">
        <f>IF($A718="", "", VLOOKUP($A718, '2015 data'!B:G, 4, FALSE))</f>
        <v/>
      </c>
      <c r="D718" s="42" t="str">
        <f>IF('2015 Consolidated'!$A718="", "", VLOOKUP('2015 Consolidated'!$A718, '2015 data'!B:G, 5, FALSE))</f>
        <v/>
      </c>
      <c r="E718" s="43" t="str">
        <f>IF($A718="", "", VLOOKUP($A718, '2015 data'!B:G, 6, FALSE))</f>
        <v/>
      </c>
      <c r="F718" s="43" t="str">
        <f>IF($A718="", "", IFERROR(VLOOKUP($A718, '2015 data'!C:G, 5, FALSE), 0))</f>
        <v/>
      </c>
      <c r="G718" s="44" t="str">
        <f>IFERROR(VLOOKUP($A718, '2015 data'!C:G, 4, FALSE), "")</f>
        <v/>
      </c>
      <c r="H718" s="43" t="str">
        <f t="shared" si="77"/>
        <v/>
      </c>
      <c r="I718" s="45" t="str">
        <f>IF($G718&lt;&gt;"","Received",IF($A718="","",Validation!$D$6-$D718))</f>
        <v/>
      </c>
      <c r="J718" s="49" t="str">
        <f t="shared" si="78"/>
        <v/>
      </c>
      <c r="K718" s="49" t="str">
        <f t="shared" si="79"/>
        <v/>
      </c>
      <c r="L718" s="49" t="str">
        <f t="shared" si="80"/>
        <v/>
      </c>
      <c r="M718" s="49" t="str">
        <f t="shared" si="81"/>
        <v/>
      </c>
      <c r="N718" s="49" t="str">
        <f t="shared" si="82"/>
        <v/>
      </c>
      <c r="O718" t="str">
        <f t="shared" si="83"/>
        <v/>
      </c>
    </row>
    <row r="719" spans="1:15" ht="14.4" thickTop="1" thickBot="1" x14ac:dyDescent="0.3">
      <c r="A719" s="41" t="str">
        <f>IF('2015 data'!$A719 = "Sales", '2015 data'!B719, "")</f>
        <v/>
      </c>
      <c r="B719" s="41" t="str">
        <f>IF($A719="", "", VLOOKUP($A719, '2015 data'!B:G, 3, FALSE))</f>
        <v/>
      </c>
      <c r="C719" s="41" t="str">
        <f>IF($A719="", "", VLOOKUP($A719, '2015 data'!B:G, 4, FALSE))</f>
        <v/>
      </c>
      <c r="D719" s="42" t="str">
        <f>IF('2015 Consolidated'!$A719="", "", VLOOKUP('2015 Consolidated'!$A719, '2015 data'!B:G, 5, FALSE))</f>
        <v/>
      </c>
      <c r="E719" s="43" t="str">
        <f>IF($A719="", "", VLOOKUP($A719, '2015 data'!B:G, 6, FALSE))</f>
        <v/>
      </c>
      <c r="F719" s="43" t="str">
        <f>IF($A719="", "", IFERROR(VLOOKUP($A719, '2015 data'!C:G, 5, FALSE), 0))</f>
        <v/>
      </c>
      <c r="G719" s="44" t="str">
        <f>IFERROR(VLOOKUP($A719, '2015 data'!C:G, 4, FALSE), "")</f>
        <v/>
      </c>
      <c r="H719" s="43" t="str">
        <f t="shared" si="77"/>
        <v/>
      </c>
      <c r="I719" s="45" t="str">
        <f>IF($G719&lt;&gt;"","Received",IF($A719="","",Validation!$D$6-$D719))</f>
        <v/>
      </c>
      <c r="J719" s="49" t="str">
        <f t="shared" si="78"/>
        <v/>
      </c>
      <c r="K719" s="49" t="str">
        <f t="shared" si="79"/>
        <v/>
      </c>
      <c r="L719" s="49" t="str">
        <f t="shared" si="80"/>
        <v/>
      </c>
      <c r="M719" s="49" t="str">
        <f t="shared" si="81"/>
        <v/>
      </c>
      <c r="N719" s="49" t="str">
        <f t="shared" si="82"/>
        <v/>
      </c>
      <c r="O719" t="str">
        <f t="shared" si="83"/>
        <v/>
      </c>
    </row>
    <row r="720" spans="1:15" ht="14.4" thickTop="1" thickBot="1" x14ac:dyDescent="0.3">
      <c r="A720" s="41" t="str">
        <f>IF('2015 data'!$A720 = "Sales", '2015 data'!B720, "")</f>
        <v/>
      </c>
      <c r="B720" s="41" t="str">
        <f>IF($A720="", "", VLOOKUP($A720, '2015 data'!B:G, 3, FALSE))</f>
        <v/>
      </c>
      <c r="C720" s="41" t="str">
        <f>IF($A720="", "", VLOOKUP($A720, '2015 data'!B:G, 4, FALSE))</f>
        <v/>
      </c>
      <c r="D720" s="42" t="str">
        <f>IF('2015 Consolidated'!$A720="", "", VLOOKUP('2015 Consolidated'!$A720, '2015 data'!B:G, 5, FALSE))</f>
        <v/>
      </c>
      <c r="E720" s="43" t="str">
        <f>IF($A720="", "", VLOOKUP($A720, '2015 data'!B:G, 6, FALSE))</f>
        <v/>
      </c>
      <c r="F720" s="43" t="str">
        <f>IF($A720="", "", IFERROR(VLOOKUP($A720, '2015 data'!C:G, 5, FALSE), 0))</f>
        <v/>
      </c>
      <c r="G720" s="44" t="str">
        <f>IFERROR(VLOOKUP($A720, '2015 data'!C:G, 4, FALSE), "")</f>
        <v/>
      </c>
      <c r="H720" s="43" t="str">
        <f t="shared" si="77"/>
        <v/>
      </c>
      <c r="I720" s="45" t="str">
        <f>IF($G720&lt;&gt;"","Received",IF($A720="","",Validation!$D$6-$D720))</f>
        <v/>
      </c>
      <c r="J720" s="49" t="str">
        <f t="shared" si="78"/>
        <v/>
      </c>
      <c r="K720" s="49" t="str">
        <f t="shared" si="79"/>
        <v/>
      </c>
      <c r="L720" s="49" t="str">
        <f t="shared" si="80"/>
        <v/>
      </c>
      <c r="M720" s="49" t="str">
        <f t="shared" si="81"/>
        <v/>
      </c>
      <c r="N720" s="49" t="str">
        <f t="shared" si="82"/>
        <v/>
      </c>
      <c r="O720" t="str">
        <f t="shared" si="83"/>
        <v/>
      </c>
    </row>
    <row r="721" spans="1:15" ht="14.4" thickTop="1" thickBot="1" x14ac:dyDescent="0.3">
      <c r="A721" s="41" t="str">
        <f>IF('2015 data'!$A721 = "Sales", '2015 data'!B721, "")</f>
        <v/>
      </c>
      <c r="B721" s="41" t="str">
        <f>IF($A721="", "", VLOOKUP($A721, '2015 data'!B:G, 3, FALSE))</f>
        <v/>
      </c>
      <c r="C721" s="41" t="str">
        <f>IF($A721="", "", VLOOKUP($A721, '2015 data'!B:G, 4, FALSE))</f>
        <v/>
      </c>
      <c r="D721" s="42" t="str">
        <f>IF('2015 Consolidated'!$A721="", "", VLOOKUP('2015 Consolidated'!$A721, '2015 data'!B:G, 5, FALSE))</f>
        <v/>
      </c>
      <c r="E721" s="43" t="str">
        <f>IF($A721="", "", VLOOKUP($A721, '2015 data'!B:G, 6, FALSE))</f>
        <v/>
      </c>
      <c r="F721" s="43" t="str">
        <f>IF($A721="", "", IFERROR(VLOOKUP($A721, '2015 data'!C:G, 5, FALSE), 0))</f>
        <v/>
      </c>
      <c r="G721" s="44" t="str">
        <f>IFERROR(VLOOKUP($A721, '2015 data'!C:G, 4, FALSE), "")</f>
        <v/>
      </c>
      <c r="H721" s="43" t="str">
        <f t="shared" si="77"/>
        <v/>
      </c>
      <c r="I721" s="45" t="str">
        <f>IF($G721&lt;&gt;"","Received",IF($A721="","",Validation!$D$6-$D721))</f>
        <v/>
      </c>
      <c r="J721" s="49" t="str">
        <f t="shared" si="78"/>
        <v/>
      </c>
      <c r="K721" s="49" t="str">
        <f t="shared" si="79"/>
        <v/>
      </c>
      <c r="L721" s="49" t="str">
        <f t="shared" si="80"/>
        <v/>
      </c>
      <c r="M721" s="49" t="str">
        <f t="shared" si="81"/>
        <v/>
      </c>
      <c r="N721" s="49" t="str">
        <f t="shared" si="82"/>
        <v/>
      </c>
      <c r="O721" t="str">
        <f t="shared" si="83"/>
        <v/>
      </c>
    </row>
    <row r="722" spans="1:15" ht="14.4" thickTop="1" thickBot="1" x14ac:dyDescent="0.3">
      <c r="A722" s="41" t="str">
        <f>IF('2015 data'!$A722 = "Sales", '2015 data'!B722, "")</f>
        <v/>
      </c>
      <c r="B722" s="41" t="str">
        <f>IF($A722="", "", VLOOKUP($A722, '2015 data'!B:G, 3, FALSE))</f>
        <v/>
      </c>
      <c r="C722" s="41" t="str">
        <f>IF($A722="", "", VLOOKUP($A722, '2015 data'!B:G, 4, FALSE))</f>
        <v/>
      </c>
      <c r="D722" s="42" t="str">
        <f>IF('2015 Consolidated'!$A722="", "", VLOOKUP('2015 Consolidated'!$A722, '2015 data'!B:G, 5, FALSE))</f>
        <v/>
      </c>
      <c r="E722" s="43" t="str">
        <f>IF($A722="", "", VLOOKUP($A722, '2015 data'!B:G, 6, FALSE))</f>
        <v/>
      </c>
      <c r="F722" s="43" t="str">
        <f>IF($A722="", "", IFERROR(VLOOKUP($A722, '2015 data'!C:G, 5, FALSE), 0))</f>
        <v/>
      </c>
      <c r="G722" s="44" t="str">
        <f>IFERROR(VLOOKUP($A722, '2015 data'!C:G, 4, FALSE), "")</f>
        <v/>
      </c>
      <c r="H722" s="43" t="str">
        <f t="shared" si="77"/>
        <v/>
      </c>
      <c r="I722" s="45" t="str">
        <f>IF($G722&lt;&gt;"","Received",IF($A722="","",Validation!$D$6-$D722))</f>
        <v/>
      </c>
      <c r="J722" s="49" t="str">
        <f t="shared" si="78"/>
        <v/>
      </c>
      <c r="K722" s="49" t="str">
        <f t="shared" si="79"/>
        <v/>
      </c>
      <c r="L722" s="49" t="str">
        <f t="shared" si="80"/>
        <v/>
      </c>
      <c r="M722" s="49" t="str">
        <f t="shared" si="81"/>
        <v/>
      </c>
      <c r="N722" s="49" t="str">
        <f t="shared" si="82"/>
        <v/>
      </c>
      <c r="O722" t="str">
        <f t="shared" si="83"/>
        <v/>
      </c>
    </row>
    <row r="723" spans="1:15" ht="14.4" thickTop="1" thickBot="1" x14ac:dyDescent="0.3">
      <c r="A723" s="41" t="str">
        <f>IF('2015 data'!$A723 = "Sales", '2015 data'!B723, "")</f>
        <v/>
      </c>
      <c r="B723" s="41" t="str">
        <f>IF($A723="", "", VLOOKUP($A723, '2015 data'!B:G, 3, FALSE))</f>
        <v/>
      </c>
      <c r="C723" s="41" t="str">
        <f>IF($A723="", "", VLOOKUP($A723, '2015 data'!B:G, 4, FALSE))</f>
        <v/>
      </c>
      <c r="D723" s="42" t="str">
        <f>IF('2015 Consolidated'!$A723="", "", VLOOKUP('2015 Consolidated'!$A723, '2015 data'!B:G, 5, FALSE))</f>
        <v/>
      </c>
      <c r="E723" s="43" t="str">
        <f>IF($A723="", "", VLOOKUP($A723, '2015 data'!B:G, 6, FALSE))</f>
        <v/>
      </c>
      <c r="F723" s="43" t="str">
        <f>IF($A723="", "", IFERROR(VLOOKUP($A723, '2015 data'!C:G, 5, FALSE), 0))</f>
        <v/>
      </c>
      <c r="G723" s="44" t="str">
        <f>IFERROR(VLOOKUP($A723, '2015 data'!C:G, 4, FALSE), "")</f>
        <v/>
      </c>
      <c r="H723" s="43" t="str">
        <f t="shared" si="77"/>
        <v/>
      </c>
      <c r="I723" s="45" t="str">
        <f>IF($G723&lt;&gt;"","Received",IF($A723="","",Validation!$D$6-$D723))</f>
        <v/>
      </c>
      <c r="J723" s="49" t="str">
        <f t="shared" si="78"/>
        <v/>
      </c>
      <c r="K723" s="49" t="str">
        <f t="shared" si="79"/>
        <v/>
      </c>
      <c r="L723" s="49" t="str">
        <f t="shared" si="80"/>
        <v/>
      </c>
      <c r="M723" s="49" t="str">
        <f t="shared" si="81"/>
        <v/>
      </c>
      <c r="N723" s="49" t="str">
        <f t="shared" si="82"/>
        <v/>
      </c>
      <c r="O723" t="str">
        <f t="shared" si="83"/>
        <v/>
      </c>
    </row>
    <row r="724" spans="1:15" ht="14.4" thickTop="1" thickBot="1" x14ac:dyDescent="0.3">
      <c r="A724" s="41" t="str">
        <f>IF('2015 data'!$A724 = "Sales", '2015 data'!B724, "")</f>
        <v/>
      </c>
      <c r="B724" s="41" t="str">
        <f>IF($A724="", "", VLOOKUP($A724, '2015 data'!B:G, 3, FALSE))</f>
        <v/>
      </c>
      <c r="C724" s="41" t="str">
        <f>IF($A724="", "", VLOOKUP($A724, '2015 data'!B:G, 4, FALSE))</f>
        <v/>
      </c>
      <c r="D724" s="42" t="str">
        <f>IF('2015 Consolidated'!$A724="", "", VLOOKUP('2015 Consolidated'!$A724, '2015 data'!B:G, 5, FALSE))</f>
        <v/>
      </c>
      <c r="E724" s="43" t="str">
        <f>IF($A724="", "", VLOOKUP($A724, '2015 data'!B:G, 6, FALSE))</f>
        <v/>
      </c>
      <c r="F724" s="43" t="str">
        <f>IF($A724="", "", IFERROR(VLOOKUP($A724, '2015 data'!C:G, 5, FALSE), 0))</f>
        <v/>
      </c>
      <c r="G724" s="44" t="str">
        <f>IFERROR(VLOOKUP($A724, '2015 data'!C:G, 4, FALSE), "")</f>
        <v/>
      </c>
      <c r="H724" s="43" t="str">
        <f t="shared" si="77"/>
        <v/>
      </c>
      <c r="I724" s="45" t="str">
        <f>IF($G724&lt;&gt;"","Received",IF($A724="","",Validation!$D$6-$D724))</f>
        <v/>
      </c>
      <c r="J724" s="49" t="str">
        <f t="shared" si="78"/>
        <v/>
      </c>
      <c r="K724" s="49" t="str">
        <f t="shared" si="79"/>
        <v/>
      </c>
      <c r="L724" s="49" t="str">
        <f t="shared" si="80"/>
        <v/>
      </c>
      <c r="M724" s="49" t="str">
        <f t="shared" si="81"/>
        <v/>
      </c>
      <c r="N724" s="49" t="str">
        <f t="shared" si="82"/>
        <v/>
      </c>
      <c r="O724" t="str">
        <f t="shared" si="83"/>
        <v/>
      </c>
    </row>
    <row r="725" spans="1:15" ht="14.4" thickTop="1" thickBot="1" x14ac:dyDescent="0.3">
      <c r="A725" s="41" t="str">
        <f>IF('2015 data'!$A725 = "Sales", '2015 data'!B725, "")</f>
        <v/>
      </c>
      <c r="B725" s="41" t="str">
        <f>IF($A725="", "", VLOOKUP($A725, '2015 data'!B:G, 3, FALSE))</f>
        <v/>
      </c>
      <c r="C725" s="41" t="str">
        <f>IF($A725="", "", VLOOKUP($A725, '2015 data'!B:G, 4, FALSE))</f>
        <v/>
      </c>
      <c r="D725" s="42" t="str">
        <f>IF('2015 Consolidated'!$A725="", "", VLOOKUP('2015 Consolidated'!$A725, '2015 data'!B:G, 5, FALSE))</f>
        <v/>
      </c>
      <c r="E725" s="43" t="str">
        <f>IF($A725="", "", VLOOKUP($A725, '2015 data'!B:G, 6, FALSE))</f>
        <v/>
      </c>
      <c r="F725" s="43" t="str">
        <f>IF($A725="", "", IFERROR(VLOOKUP($A725, '2015 data'!C:G, 5, FALSE), 0))</f>
        <v/>
      </c>
      <c r="G725" s="44" t="str">
        <f>IFERROR(VLOOKUP($A725, '2015 data'!C:G, 4, FALSE), "")</f>
        <v/>
      </c>
      <c r="H725" s="43" t="str">
        <f t="shared" si="77"/>
        <v/>
      </c>
      <c r="I725" s="45" t="str">
        <f>IF($G725&lt;&gt;"","Received",IF($A725="","",Validation!$D$6-$D725))</f>
        <v/>
      </c>
      <c r="J725" s="49" t="str">
        <f t="shared" si="78"/>
        <v/>
      </c>
      <c r="K725" s="49" t="str">
        <f t="shared" si="79"/>
        <v/>
      </c>
      <c r="L725" s="49" t="str">
        <f t="shared" si="80"/>
        <v/>
      </c>
      <c r="M725" s="49" t="str">
        <f t="shared" si="81"/>
        <v/>
      </c>
      <c r="N725" s="49" t="str">
        <f t="shared" si="82"/>
        <v/>
      </c>
      <c r="O725" t="str">
        <f t="shared" si="83"/>
        <v/>
      </c>
    </row>
    <row r="726" spans="1:15" ht="14.4" thickTop="1" thickBot="1" x14ac:dyDescent="0.3">
      <c r="A726" s="41" t="str">
        <f>IF('2015 data'!$A726 = "Sales", '2015 data'!B726, "")</f>
        <v/>
      </c>
      <c r="B726" s="41" t="str">
        <f>IF($A726="", "", VLOOKUP($A726, '2015 data'!B:G, 3, FALSE))</f>
        <v/>
      </c>
      <c r="C726" s="41" t="str">
        <f>IF($A726="", "", VLOOKUP($A726, '2015 data'!B:G, 4, FALSE))</f>
        <v/>
      </c>
      <c r="D726" s="42" t="str">
        <f>IF('2015 Consolidated'!$A726="", "", VLOOKUP('2015 Consolidated'!$A726, '2015 data'!B:G, 5, FALSE))</f>
        <v/>
      </c>
      <c r="E726" s="43" t="str">
        <f>IF($A726="", "", VLOOKUP($A726, '2015 data'!B:G, 6, FALSE))</f>
        <v/>
      </c>
      <c r="F726" s="43" t="str">
        <f>IF($A726="", "", IFERROR(VLOOKUP($A726, '2015 data'!C:G, 5, FALSE), 0))</f>
        <v/>
      </c>
      <c r="G726" s="44" t="str">
        <f>IFERROR(VLOOKUP($A726, '2015 data'!C:G, 4, FALSE), "")</f>
        <v/>
      </c>
      <c r="H726" s="43" t="str">
        <f t="shared" si="77"/>
        <v/>
      </c>
      <c r="I726" s="45" t="str">
        <f>IF($G726&lt;&gt;"","Received",IF($A726="","",Validation!$D$6-$D726))</f>
        <v/>
      </c>
      <c r="J726" s="49" t="str">
        <f t="shared" si="78"/>
        <v/>
      </c>
      <c r="K726" s="49" t="str">
        <f t="shared" si="79"/>
        <v/>
      </c>
      <c r="L726" s="49" t="str">
        <f t="shared" si="80"/>
        <v/>
      </c>
      <c r="M726" s="49" t="str">
        <f t="shared" si="81"/>
        <v/>
      </c>
      <c r="N726" s="49" t="str">
        <f t="shared" si="82"/>
        <v/>
      </c>
      <c r="O726" t="str">
        <f t="shared" si="83"/>
        <v/>
      </c>
    </row>
    <row r="727" spans="1:15" ht="14.4" thickTop="1" thickBot="1" x14ac:dyDescent="0.3">
      <c r="A727" s="41" t="str">
        <f>IF('2015 data'!$A727 = "Sales", '2015 data'!B727, "")</f>
        <v/>
      </c>
      <c r="B727" s="41" t="str">
        <f>IF($A727="", "", VLOOKUP($A727, '2015 data'!B:G, 3, FALSE))</f>
        <v/>
      </c>
      <c r="C727" s="41" t="str">
        <f>IF($A727="", "", VLOOKUP($A727, '2015 data'!B:G, 4, FALSE))</f>
        <v/>
      </c>
      <c r="D727" s="42" t="str">
        <f>IF('2015 Consolidated'!$A727="", "", VLOOKUP('2015 Consolidated'!$A727, '2015 data'!B:G, 5, FALSE))</f>
        <v/>
      </c>
      <c r="E727" s="43" t="str">
        <f>IF($A727="", "", VLOOKUP($A727, '2015 data'!B:G, 6, FALSE))</f>
        <v/>
      </c>
      <c r="F727" s="43" t="str">
        <f>IF($A727="", "", IFERROR(VLOOKUP($A727, '2015 data'!C:G, 5, FALSE), 0))</f>
        <v/>
      </c>
      <c r="G727" s="44" t="str">
        <f>IFERROR(VLOOKUP($A727, '2015 data'!C:G, 4, FALSE), "")</f>
        <v/>
      </c>
      <c r="H727" s="43" t="str">
        <f t="shared" si="77"/>
        <v/>
      </c>
      <c r="I727" s="45" t="str">
        <f>IF($G727&lt;&gt;"","Received",IF($A727="","",Validation!$D$6-$D727))</f>
        <v/>
      </c>
      <c r="J727" s="49" t="str">
        <f t="shared" si="78"/>
        <v/>
      </c>
      <c r="K727" s="49" t="str">
        <f t="shared" si="79"/>
        <v/>
      </c>
      <c r="L727" s="49" t="str">
        <f t="shared" si="80"/>
        <v/>
      </c>
      <c r="M727" s="49" t="str">
        <f t="shared" si="81"/>
        <v/>
      </c>
      <c r="N727" s="49" t="str">
        <f t="shared" si="82"/>
        <v/>
      </c>
      <c r="O727" t="str">
        <f t="shared" si="83"/>
        <v/>
      </c>
    </row>
    <row r="728" spans="1:15" ht="14.4" thickTop="1" thickBot="1" x14ac:dyDescent="0.3">
      <c r="A728" s="41" t="str">
        <f>IF('2015 data'!$A728 = "Sales", '2015 data'!B728, "")</f>
        <v/>
      </c>
      <c r="B728" s="41" t="str">
        <f>IF($A728="", "", VLOOKUP($A728, '2015 data'!B:G, 3, FALSE))</f>
        <v/>
      </c>
      <c r="C728" s="41" t="str">
        <f>IF($A728="", "", VLOOKUP($A728, '2015 data'!B:G, 4, FALSE))</f>
        <v/>
      </c>
      <c r="D728" s="42" t="str">
        <f>IF('2015 Consolidated'!$A728="", "", VLOOKUP('2015 Consolidated'!$A728, '2015 data'!B:G, 5, FALSE))</f>
        <v/>
      </c>
      <c r="E728" s="43" t="str">
        <f>IF($A728="", "", VLOOKUP($A728, '2015 data'!B:G, 6, FALSE))</f>
        <v/>
      </c>
      <c r="F728" s="43" t="str">
        <f>IF($A728="", "", IFERROR(VLOOKUP($A728, '2015 data'!C:G, 5, FALSE), 0))</f>
        <v/>
      </c>
      <c r="G728" s="44" t="str">
        <f>IFERROR(VLOOKUP($A728, '2015 data'!C:G, 4, FALSE), "")</f>
        <v/>
      </c>
      <c r="H728" s="43" t="str">
        <f t="shared" si="77"/>
        <v/>
      </c>
      <c r="I728" s="45" t="str">
        <f>IF($G728&lt;&gt;"","Received",IF($A728="","",Validation!$D$6-$D728))</f>
        <v/>
      </c>
      <c r="J728" s="49" t="str">
        <f t="shared" si="78"/>
        <v/>
      </c>
      <c r="K728" s="49" t="str">
        <f t="shared" si="79"/>
        <v/>
      </c>
      <c r="L728" s="49" t="str">
        <f t="shared" si="80"/>
        <v/>
      </c>
      <c r="M728" s="49" t="str">
        <f t="shared" si="81"/>
        <v/>
      </c>
      <c r="N728" s="49" t="str">
        <f t="shared" si="82"/>
        <v/>
      </c>
      <c r="O728" t="str">
        <f t="shared" si="83"/>
        <v/>
      </c>
    </row>
    <row r="729" spans="1:15" ht="14.4" thickTop="1" thickBot="1" x14ac:dyDescent="0.3">
      <c r="A729" s="41" t="str">
        <f>IF('2015 data'!$A729 = "Sales", '2015 data'!B729, "")</f>
        <v/>
      </c>
      <c r="B729" s="41" t="str">
        <f>IF($A729="", "", VLOOKUP($A729, '2015 data'!B:G, 3, FALSE))</f>
        <v/>
      </c>
      <c r="C729" s="41" t="str">
        <f>IF($A729="", "", VLOOKUP($A729, '2015 data'!B:G, 4, FALSE))</f>
        <v/>
      </c>
      <c r="D729" s="42" t="str">
        <f>IF('2015 Consolidated'!$A729="", "", VLOOKUP('2015 Consolidated'!$A729, '2015 data'!B:G, 5, FALSE))</f>
        <v/>
      </c>
      <c r="E729" s="43" t="str">
        <f>IF($A729="", "", VLOOKUP($A729, '2015 data'!B:G, 6, FALSE))</f>
        <v/>
      </c>
      <c r="F729" s="43" t="str">
        <f>IF($A729="", "", IFERROR(VLOOKUP($A729, '2015 data'!C:G, 5, FALSE), 0))</f>
        <v/>
      </c>
      <c r="G729" s="44" t="str">
        <f>IFERROR(VLOOKUP($A729, '2015 data'!C:G, 4, FALSE), "")</f>
        <v/>
      </c>
      <c r="H729" s="43" t="str">
        <f t="shared" si="77"/>
        <v/>
      </c>
      <c r="I729" s="45" t="str">
        <f>IF($G729&lt;&gt;"","Received",IF($A729="","",Validation!$D$6-$D729))</f>
        <v/>
      </c>
      <c r="J729" s="49" t="str">
        <f t="shared" si="78"/>
        <v/>
      </c>
      <c r="K729" s="49" t="str">
        <f t="shared" si="79"/>
        <v/>
      </c>
      <c r="L729" s="49" t="str">
        <f t="shared" si="80"/>
        <v/>
      </c>
      <c r="M729" s="49" t="str">
        <f t="shared" si="81"/>
        <v/>
      </c>
      <c r="N729" s="49" t="str">
        <f t="shared" si="82"/>
        <v/>
      </c>
      <c r="O729" t="str">
        <f t="shared" si="83"/>
        <v/>
      </c>
    </row>
    <row r="730" spans="1:15" ht="14.4" thickTop="1" thickBot="1" x14ac:dyDescent="0.3">
      <c r="A730" s="41" t="str">
        <f>IF('2015 data'!$A730 = "Sales", '2015 data'!B730, "")</f>
        <v/>
      </c>
      <c r="B730" s="41" t="str">
        <f>IF($A730="", "", VLOOKUP($A730, '2015 data'!B:G, 3, FALSE))</f>
        <v/>
      </c>
      <c r="C730" s="41" t="str">
        <f>IF($A730="", "", VLOOKUP($A730, '2015 data'!B:G, 4, FALSE))</f>
        <v/>
      </c>
      <c r="D730" s="42" t="str">
        <f>IF('2015 Consolidated'!$A730="", "", VLOOKUP('2015 Consolidated'!$A730, '2015 data'!B:G, 5, FALSE))</f>
        <v/>
      </c>
      <c r="E730" s="43" t="str">
        <f>IF($A730="", "", VLOOKUP($A730, '2015 data'!B:G, 6, FALSE))</f>
        <v/>
      </c>
      <c r="F730" s="43" t="str">
        <f>IF($A730="", "", IFERROR(VLOOKUP($A730, '2015 data'!C:G, 5, FALSE), 0))</f>
        <v/>
      </c>
      <c r="G730" s="44" t="str">
        <f>IFERROR(VLOOKUP($A730, '2015 data'!C:G, 4, FALSE), "")</f>
        <v/>
      </c>
      <c r="H730" s="43" t="str">
        <f t="shared" si="77"/>
        <v/>
      </c>
      <c r="I730" s="45" t="str">
        <f>IF($G730&lt;&gt;"","Received",IF($A730="","",Validation!$D$6-$D730))</f>
        <v/>
      </c>
      <c r="J730" s="49" t="str">
        <f t="shared" si="78"/>
        <v/>
      </c>
      <c r="K730" s="49" t="str">
        <f t="shared" si="79"/>
        <v/>
      </c>
      <c r="L730" s="49" t="str">
        <f t="shared" si="80"/>
        <v/>
      </c>
      <c r="M730" s="49" t="str">
        <f t="shared" si="81"/>
        <v/>
      </c>
      <c r="N730" s="49" t="str">
        <f t="shared" si="82"/>
        <v/>
      </c>
      <c r="O730" t="str">
        <f t="shared" si="83"/>
        <v/>
      </c>
    </row>
    <row r="731" spans="1:15" ht="14.4" thickTop="1" thickBot="1" x14ac:dyDescent="0.3">
      <c r="A731" s="41" t="str">
        <f>IF('2015 data'!$A731 = "Sales", '2015 data'!B731, "")</f>
        <v/>
      </c>
      <c r="B731" s="41" t="str">
        <f>IF($A731="", "", VLOOKUP($A731, '2015 data'!B:G, 3, FALSE))</f>
        <v/>
      </c>
      <c r="C731" s="41" t="str">
        <f>IF($A731="", "", VLOOKUP($A731, '2015 data'!B:G, 4, FALSE))</f>
        <v/>
      </c>
      <c r="D731" s="42" t="str">
        <f>IF('2015 Consolidated'!$A731="", "", VLOOKUP('2015 Consolidated'!$A731, '2015 data'!B:G, 5, FALSE))</f>
        <v/>
      </c>
      <c r="E731" s="43" t="str">
        <f>IF($A731="", "", VLOOKUP($A731, '2015 data'!B:G, 6, FALSE))</f>
        <v/>
      </c>
      <c r="F731" s="43" t="str">
        <f>IF($A731="", "", IFERROR(VLOOKUP($A731, '2015 data'!C:G, 5, FALSE), 0))</f>
        <v/>
      </c>
      <c r="G731" s="44" t="str">
        <f>IFERROR(VLOOKUP($A731, '2015 data'!C:G, 4, FALSE), "")</f>
        <v/>
      </c>
      <c r="H731" s="43" t="str">
        <f t="shared" si="77"/>
        <v/>
      </c>
      <c r="I731" s="45" t="str">
        <f>IF($G731&lt;&gt;"","Received",IF($A731="","",Validation!$D$6-$D731))</f>
        <v/>
      </c>
      <c r="J731" s="49" t="str">
        <f t="shared" si="78"/>
        <v/>
      </c>
      <c r="K731" s="49" t="str">
        <f t="shared" si="79"/>
        <v/>
      </c>
      <c r="L731" s="49" t="str">
        <f t="shared" si="80"/>
        <v/>
      </c>
      <c r="M731" s="49" t="str">
        <f t="shared" si="81"/>
        <v/>
      </c>
      <c r="N731" s="49" t="str">
        <f t="shared" si="82"/>
        <v/>
      </c>
      <c r="O731" t="str">
        <f t="shared" si="83"/>
        <v/>
      </c>
    </row>
    <row r="732" spans="1:15" ht="14.4" thickTop="1" thickBot="1" x14ac:dyDescent="0.3">
      <c r="A732" s="41" t="str">
        <f>IF('2015 data'!$A732 = "Sales", '2015 data'!B732, "")</f>
        <v/>
      </c>
      <c r="B732" s="41" t="str">
        <f>IF($A732="", "", VLOOKUP($A732, '2015 data'!B:G, 3, FALSE))</f>
        <v/>
      </c>
      <c r="C732" s="41" t="str">
        <f>IF($A732="", "", VLOOKUP($A732, '2015 data'!B:G, 4, FALSE))</f>
        <v/>
      </c>
      <c r="D732" s="42" t="str">
        <f>IF('2015 Consolidated'!$A732="", "", VLOOKUP('2015 Consolidated'!$A732, '2015 data'!B:G, 5, FALSE))</f>
        <v/>
      </c>
      <c r="E732" s="43" t="str">
        <f>IF($A732="", "", VLOOKUP($A732, '2015 data'!B:G, 6, FALSE))</f>
        <v/>
      </c>
      <c r="F732" s="43" t="str">
        <f>IF($A732="", "", IFERROR(VLOOKUP($A732, '2015 data'!C:G, 5, FALSE), 0))</f>
        <v/>
      </c>
      <c r="G732" s="44" t="str">
        <f>IFERROR(VLOOKUP($A732, '2015 data'!C:G, 4, FALSE), "")</f>
        <v/>
      </c>
      <c r="H732" s="43" t="str">
        <f t="shared" si="77"/>
        <v/>
      </c>
      <c r="I732" s="45" t="str">
        <f>IF($G732&lt;&gt;"","Received",IF($A732="","",Validation!$D$6-$D732))</f>
        <v/>
      </c>
      <c r="J732" s="49" t="str">
        <f t="shared" si="78"/>
        <v/>
      </c>
      <c r="K732" s="49" t="str">
        <f t="shared" si="79"/>
        <v/>
      </c>
      <c r="L732" s="49" t="str">
        <f t="shared" si="80"/>
        <v/>
      </c>
      <c r="M732" s="49" t="str">
        <f t="shared" si="81"/>
        <v/>
      </c>
      <c r="N732" s="49" t="str">
        <f t="shared" si="82"/>
        <v/>
      </c>
      <c r="O732" t="str">
        <f t="shared" si="83"/>
        <v/>
      </c>
    </row>
    <row r="733" spans="1:15" ht="14.4" thickTop="1" thickBot="1" x14ac:dyDescent="0.3">
      <c r="A733" s="41" t="str">
        <f>IF('2015 data'!$A733 = "Sales", '2015 data'!B733, "")</f>
        <v/>
      </c>
      <c r="B733" s="41" t="str">
        <f>IF($A733="", "", VLOOKUP($A733, '2015 data'!B:G, 3, FALSE))</f>
        <v/>
      </c>
      <c r="C733" s="41" t="str">
        <f>IF($A733="", "", VLOOKUP($A733, '2015 data'!B:G, 4, FALSE))</f>
        <v/>
      </c>
      <c r="D733" s="42" t="str">
        <f>IF('2015 Consolidated'!$A733="", "", VLOOKUP('2015 Consolidated'!$A733, '2015 data'!B:G, 5, FALSE))</f>
        <v/>
      </c>
      <c r="E733" s="43" t="str">
        <f>IF($A733="", "", VLOOKUP($A733, '2015 data'!B:G, 6, FALSE))</f>
        <v/>
      </c>
      <c r="F733" s="43" t="str">
        <f>IF($A733="", "", IFERROR(VLOOKUP($A733, '2015 data'!C:G, 5, FALSE), 0))</f>
        <v/>
      </c>
      <c r="G733" s="44" t="str">
        <f>IFERROR(VLOOKUP($A733, '2015 data'!C:G, 4, FALSE), "")</f>
        <v/>
      </c>
      <c r="H733" s="43" t="str">
        <f t="shared" si="77"/>
        <v/>
      </c>
      <c r="I733" s="45" t="str">
        <f>IF($G733&lt;&gt;"","Received",IF($A733="","",Validation!$D$6-$D733))</f>
        <v/>
      </c>
      <c r="J733" s="49" t="str">
        <f t="shared" si="78"/>
        <v/>
      </c>
      <c r="K733" s="49" t="str">
        <f t="shared" si="79"/>
        <v/>
      </c>
      <c r="L733" s="49" t="str">
        <f t="shared" si="80"/>
        <v/>
      </c>
      <c r="M733" s="49" t="str">
        <f t="shared" si="81"/>
        <v/>
      </c>
      <c r="N733" s="49" t="str">
        <f t="shared" si="82"/>
        <v/>
      </c>
      <c r="O733" t="str">
        <f t="shared" si="83"/>
        <v/>
      </c>
    </row>
    <row r="734" spans="1:15" ht="14.4" thickTop="1" thickBot="1" x14ac:dyDescent="0.3">
      <c r="A734" s="41" t="str">
        <f>IF('2015 data'!$A734 = "Sales", '2015 data'!B734, "")</f>
        <v/>
      </c>
      <c r="B734" s="41" t="str">
        <f>IF($A734="", "", VLOOKUP($A734, '2015 data'!B:G, 3, FALSE))</f>
        <v/>
      </c>
      <c r="C734" s="41" t="str">
        <f>IF($A734="", "", VLOOKUP($A734, '2015 data'!B:G, 4, FALSE))</f>
        <v/>
      </c>
      <c r="D734" s="42" t="str">
        <f>IF('2015 Consolidated'!$A734="", "", VLOOKUP('2015 Consolidated'!$A734, '2015 data'!B:G, 5, FALSE))</f>
        <v/>
      </c>
      <c r="E734" s="43" t="str">
        <f>IF($A734="", "", VLOOKUP($A734, '2015 data'!B:G, 6, FALSE))</f>
        <v/>
      </c>
      <c r="F734" s="43" t="str">
        <f>IF($A734="", "", IFERROR(VLOOKUP($A734, '2015 data'!C:G, 5, FALSE), 0))</f>
        <v/>
      </c>
      <c r="G734" s="44" t="str">
        <f>IFERROR(VLOOKUP($A734, '2015 data'!C:G, 4, FALSE), "")</f>
        <v/>
      </c>
      <c r="H734" s="43" t="str">
        <f t="shared" si="77"/>
        <v/>
      </c>
      <c r="I734" s="45" t="str">
        <f>IF($G734&lt;&gt;"","Received",IF($A734="","",Validation!$D$6-$D734))</f>
        <v/>
      </c>
      <c r="J734" s="49" t="str">
        <f t="shared" si="78"/>
        <v/>
      </c>
      <c r="K734" s="49" t="str">
        <f t="shared" si="79"/>
        <v/>
      </c>
      <c r="L734" s="49" t="str">
        <f t="shared" si="80"/>
        <v/>
      </c>
      <c r="M734" s="49" t="str">
        <f t="shared" si="81"/>
        <v/>
      </c>
      <c r="N734" s="49" t="str">
        <f t="shared" si="82"/>
        <v/>
      </c>
      <c r="O734" t="str">
        <f t="shared" si="83"/>
        <v/>
      </c>
    </row>
    <row r="735" spans="1:15" ht="14.4" thickTop="1" thickBot="1" x14ac:dyDescent="0.3">
      <c r="A735" s="41" t="str">
        <f>IF('2015 data'!$A735 = "Sales", '2015 data'!B735, "")</f>
        <v/>
      </c>
      <c r="B735" s="41" t="str">
        <f>IF($A735="", "", VLOOKUP($A735, '2015 data'!B:G, 3, FALSE))</f>
        <v/>
      </c>
      <c r="C735" s="41" t="str">
        <f>IF($A735="", "", VLOOKUP($A735, '2015 data'!B:G, 4, FALSE))</f>
        <v/>
      </c>
      <c r="D735" s="42" t="str">
        <f>IF('2015 Consolidated'!$A735="", "", VLOOKUP('2015 Consolidated'!$A735, '2015 data'!B:G, 5, FALSE))</f>
        <v/>
      </c>
      <c r="E735" s="43" t="str">
        <f>IF($A735="", "", VLOOKUP($A735, '2015 data'!B:G, 6, FALSE))</f>
        <v/>
      </c>
      <c r="F735" s="43" t="str">
        <f>IF($A735="", "", IFERROR(VLOOKUP($A735, '2015 data'!C:G, 5, FALSE), 0))</f>
        <v/>
      </c>
      <c r="G735" s="44" t="str">
        <f>IFERROR(VLOOKUP($A735, '2015 data'!C:G, 4, FALSE), "")</f>
        <v/>
      </c>
      <c r="H735" s="43" t="str">
        <f t="shared" si="77"/>
        <v/>
      </c>
      <c r="I735" s="45" t="str">
        <f>IF($G735&lt;&gt;"","Received",IF($A735="","",Validation!$D$6-$D735))</f>
        <v/>
      </c>
      <c r="J735" s="49" t="str">
        <f t="shared" si="78"/>
        <v/>
      </c>
      <c r="K735" s="49" t="str">
        <f t="shared" si="79"/>
        <v/>
      </c>
      <c r="L735" s="49" t="str">
        <f t="shared" si="80"/>
        <v/>
      </c>
      <c r="M735" s="49" t="str">
        <f t="shared" si="81"/>
        <v/>
      </c>
      <c r="N735" s="49" t="str">
        <f t="shared" si="82"/>
        <v/>
      </c>
      <c r="O735" t="str">
        <f t="shared" si="83"/>
        <v/>
      </c>
    </row>
    <row r="736" spans="1:15" ht="14.4" thickTop="1" thickBot="1" x14ac:dyDescent="0.3">
      <c r="A736" s="41" t="str">
        <f>IF('2015 data'!$A736 = "Sales", '2015 data'!B736, "")</f>
        <v/>
      </c>
      <c r="B736" s="41" t="str">
        <f>IF($A736="", "", VLOOKUP($A736, '2015 data'!B:G, 3, FALSE))</f>
        <v/>
      </c>
      <c r="C736" s="41" t="str">
        <f>IF($A736="", "", VLOOKUP($A736, '2015 data'!B:G, 4, FALSE))</f>
        <v/>
      </c>
      <c r="D736" s="42" t="str">
        <f>IF('2015 Consolidated'!$A736="", "", VLOOKUP('2015 Consolidated'!$A736, '2015 data'!B:G, 5, FALSE))</f>
        <v/>
      </c>
      <c r="E736" s="43" t="str">
        <f>IF($A736="", "", VLOOKUP($A736, '2015 data'!B:G, 6, FALSE))</f>
        <v/>
      </c>
      <c r="F736" s="43" t="str">
        <f>IF($A736="", "", IFERROR(VLOOKUP($A736, '2015 data'!C:G, 5, FALSE), 0))</f>
        <v/>
      </c>
      <c r="G736" s="44" t="str">
        <f>IFERROR(VLOOKUP($A736, '2015 data'!C:G, 4, FALSE), "")</f>
        <v/>
      </c>
      <c r="H736" s="43" t="str">
        <f t="shared" si="77"/>
        <v/>
      </c>
      <c r="I736" s="45" t="str">
        <f>IF($G736&lt;&gt;"","Received",IF($A736="","",Validation!$D$6-$D736))</f>
        <v/>
      </c>
      <c r="J736" s="49" t="str">
        <f t="shared" si="78"/>
        <v/>
      </c>
      <c r="K736" s="49" t="str">
        <f t="shared" si="79"/>
        <v/>
      </c>
      <c r="L736" s="49" t="str">
        <f t="shared" si="80"/>
        <v/>
      </c>
      <c r="M736" s="49" t="str">
        <f t="shared" si="81"/>
        <v/>
      </c>
      <c r="N736" s="49" t="str">
        <f t="shared" si="82"/>
        <v/>
      </c>
      <c r="O736" t="str">
        <f t="shared" si="83"/>
        <v/>
      </c>
    </row>
    <row r="737" spans="1:15" ht="14.4" thickTop="1" thickBot="1" x14ac:dyDescent="0.3">
      <c r="A737" s="41" t="str">
        <f>IF('2015 data'!$A737 = "Sales", '2015 data'!B737, "")</f>
        <v/>
      </c>
      <c r="B737" s="41" t="str">
        <f>IF($A737="", "", VLOOKUP($A737, '2015 data'!B:G, 3, FALSE))</f>
        <v/>
      </c>
      <c r="C737" s="41" t="str">
        <f>IF($A737="", "", VLOOKUP($A737, '2015 data'!B:G, 4, FALSE))</f>
        <v/>
      </c>
      <c r="D737" s="42" t="str">
        <f>IF('2015 Consolidated'!$A737="", "", VLOOKUP('2015 Consolidated'!$A737, '2015 data'!B:G, 5, FALSE))</f>
        <v/>
      </c>
      <c r="E737" s="43" t="str">
        <f>IF($A737="", "", VLOOKUP($A737, '2015 data'!B:G, 6, FALSE))</f>
        <v/>
      </c>
      <c r="F737" s="43" t="str">
        <f>IF($A737="", "", IFERROR(VLOOKUP($A737, '2015 data'!C:G, 5, FALSE), 0))</f>
        <v/>
      </c>
      <c r="G737" s="44" t="str">
        <f>IFERROR(VLOOKUP($A737, '2015 data'!C:G, 4, FALSE), "")</f>
        <v/>
      </c>
      <c r="H737" s="43" t="str">
        <f t="shared" si="77"/>
        <v/>
      </c>
      <c r="I737" s="45" t="str">
        <f>IF($G737&lt;&gt;"","Received",IF($A737="","",Validation!$D$6-$D737))</f>
        <v/>
      </c>
      <c r="J737" s="49" t="str">
        <f t="shared" si="78"/>
        <v/>
      </c>
      <c r="K737" s="49" t="str">
        <f t="shared" si="79"/>
        <v/>
      </c>
      <c r="L737" s="49" t="str">
        <f t="shared" si="80"/>
        <v/>
      </c>
      <c r="M737" s="49" t="str">
        <f t="shared" si="81"/>
        <v/>
      </c>
      <c r="N737" s="49" t="str">
        <f t="shared" si="82"/>
        <v/>
      </c>
      <c r="O737" t="str">
        <f t="shared" si="83"/>
        <v/>
      </c>
    </row>
    <row r="738" spans="1:15" ht="14.4" thickTop="1" thickBot="1" x14ac:dyDescent="0.3">
      <c r="A738" s="41" t="str">
        <f>IF('2015 data'!$A738 = "Sales", '2015 data'!B738, "")</f>
        <v/>
      </c>
      <c r="B738" s="41" t="str">
        <f>IF($A738="", "", VLOOKUP($A738, '2015 data'!B:G, 3, FALSE))</f>
        <v/>
      </c>
      <c r="C738" s="41" t="str">
        <f>IF($A738="", "", VLOOKUP($A738, '2015 data'!B:G, 4, FALSE))</f>
        <v/>
      </c>
      <c r="D738" s="42" t="str">
        <f>IF('2015 Consolidated'!$A738="", "", VLOOKUP('2015 Consolidated'!$A738, '2015 data'!B:G, 5, FALSE))</f>
        <v/>
      </c>
      <c r="E738" s="43" t="str">
        <f>IF($A738="", "", VLOOKUP($A738, '2015 data'!B:G, 6, FALSE))</f>
        <v/>
      </c>
      <c r="F738" s="43" t="str">
        <f>IF($A738="", "", IFERROR(VLOOKUP($A738, '2015 data'!C:G, 5, FALSE), 0))</f>
        <v/>
      </c>
      <c r="G738" s="44" t="str">
        <f>IFERROR(VLOOKUP($A738, '2015 data'!C:G, 4, FALSE), "")</f>
        <v/>
      </c>
      <c r="H738" s="43" t="str">
        <f t="shared" si="77"/>
        <v/>
      </c>
      <c r="I738" s="45" t="str">
        <f>IF($G738&lt;&gt;"","Received",IF($A738="","",Validation!$D$6-$D738))</f>
        <v/>
      </c>
      <c r="J738" s="49" t="str">
        <f t="shared" si="78"/>
        <v/>
      </c>
      <c r="K738" s="49" t="str">
        <f t="shared" si="79"/>
        <v/>
      </c>
      <c r="L738" s="49" t="str">
        <f t="shared" si="80"/>
        <v/>
      </c>
      <c r="M738" s="49" t="str">
        <f t="shared" si="81"/>
        <v/>
      </c>
      <c r="N738" s="49" t="str">
        <f t="shared" si="82"/>
        <v/>
      </c>
      <c r="O738" t="str">
        <f t="shared" si="83"/>
        <v/>
      </c>
    </row>
    <row r="739" spans="1:15" ht="14.4" thickTop="1" thickBot="1" x14ac:dyDescent="0.3">
      <c r="A739" s="41" t="str">
        <f>IF('2015 data'!$A739 = "Sales", '2015 data'!B739, "")</f>
        <v/>
      </c>
      <c r="B739" s="41" t="str">
        <f>IF($A739="", "", VLOOKUP($A739, '2015 data'!B:G, 3, FALSE))</f>
        <v/>
      </c>
      <c r="C739" s="41" t="str">
        <f>IF($A739="", "", VLOOKUP($A739, '2015 data'!B:G, 4, FALSE))</f>
        <v/>
      </c>
      <c r="D739" s="42" t="str">
        <f>IF('2015 Consolidated'!$A739="", "", VLOOKUP('2015 Consolidated'!$A739, '2015 data'!B:G, 5, FALSE))</f>
        <v/>
      </c>
      <c r="E739" s="43" t="str">
        <f>IF($A739="", "", VLOOKUP($A739, '2015 data'!B:G, 6, FALSE))</f>
        <v/>
      </c>
      <c r="F739" s="43" t="str">
        <f>IF($A739="", "", IFERROR(VLOOKUP($A739, '2015 data'!C:G, 5, FALSE), 0))</f>
        <v/>
      </c>
      <c r="G739" s="44" t="str">
        <f>IFERROR(VLOOKUP($A739, '2015 data'!C:G, 4, FALSE), "")</f>
        <v/>
      </c>
      <c r="H739" s="43" t="str">
        <f t="shared" si="77"/>
        <v/>
      </c>
      <c r="I739" s="45" t="str">
        <f>IF($G739&lt;&gt;"","Received",IF($A739="","",Validation!$D$6-$D739))</f>
        <v/>
      </c>
      <c r="J739" s="49" t="str">
        <f t="shared" si="78"/>
        <v/>
      </c>
      <c r="K739" s="49" t="str">
        <f t="shared" si="79"/>
        <v/>
      </c>
      <c r="L739" s="49" t="str">
        <f t="shared" si="80"/>
        <v/>
      </c>
      <c r="M739" s="49" t="str">
        <f t="shared" si="81"/>
        <v/>
      </c>
      <c r="N739" s="49" t="str">
        <f t="shared" si="82"/>
        <v/>
      </c>
      <c r="O739" t="str">
        <f t="shared" si="83"/>
        <v/>
      </c>
    </row>
    <row r="740" spans="1:15" ht="14.4" thickTop="1" thickBot="1" x14ac:dyDescent="0.3">
      <c r="A740" s="41" t="str">
        <f>IF('2015 data'!$A740 = "Sales", '2015 data'!B740, "")</f>
        <v/>
      </c>
      <c r="B740" s="41" t="str">
        <f>IF($A740="", "", VLOOKUP($A740, '2015 data'!B:G, 3, FALSE))</f>
        <v/>
      </c>
      <c r="C740" s="41" t="str">
        <f>IF($A740="", "", VLOOKUP($A740, '2015 data'!B:G, 4, FALSE))</f>
        <v/>
      </c>
      <c r="D740" s="42" t="str">
        <f>IF('2015 Consolidated'!$A740="", "", VLOOKUP('2015 Consolidated'!$A740, '2015 data'!B:G, 5, FALSE))</f>
        <v/>
      </c>
      <c r="E740" s="43" t="str">
        <f>IF($A740="", "", VLOOKUP($A740, '2015 data'!B:G, 6, FALSE))</f>
        <v/>
      </c>
      <c r="F740" s="43" t="str">
        <f>IF($A740="", "", IFERROR(VLOOKUP($A740, '2015 data'!C:G, 5, FALSE), 0))</f>
        <v/>
      </c>
      <c r="G740" s="44" t="str">
        <f>IFERROR(VLOOKUP($A740, '2015 data'!C:G, 4, FALSE), "")</f>
        <v/>
      </c>
      <c r="H740" s="43" t="str">
        <f t="shared" si="77"/>
        <v/>
      </c>
      <c r="I740" s="45" t="str">
        <f>IF($G740&lt;&gt;"","Received",IF($A740="","",Validation!$D$6-$D740))</f>
        <v/>
      </c>
      <c r="J740" s="49" t="str">
        <f t="shared" si="78"/>
        <v/>
      </c>
      <c r="K740" s="49" t="str">
        <f t="shared" si="79"/>
        <v/>
      </c>
      <c r="L740" s="49" t="str">
        <f t="shared" si="80"/>
        <v/>
      </c>
      <c r="M740" s="49" t="str">
        <f t="shared" si="81"/>
        <v/>
      </c>
      <c r="N740" s="49" t="str">
        <f t="shared" si="82"/>
        <v/>
      </c>
      <c r="O740" t="str">
        <f t="shared" si="83"/>
        <v/>
      </c>
    </row>
    <row r="741" spans="1:15" ht="14.4" thickTop="1" thickBot="1" x14ac:dyDescent="0.3">
      <c r="A741" s="41" t="str">
        <f>IF('2015 data'!$A741 = "Sales", '2015 data'!B741, "")</f>
        <v/>
      </c>
      <c r="B741" s="41" t="str">
        <f>IF($A741="", "", VLOOKUP($A741, '2015 data'!B:G, 3, FALSE))</f>
        <v/>
      </c>
      <c r="C741" s="41" t="str">
        <f>IF($A741="", "", VLOOKUP($A741, '2015 data'!B:G, 4, FALSE))</f>
        <v/>
      </c>
      <c r="D741" s="42" t="str">
        <f>IF('2015 Consolidated'!$A741="", "", VLOOKUP('2015 Consolidated'!$A741, '2015 data'!B:G, 5, FALSE))</f>
        <v/>
      </c>
      <c r="E741" s="43" t="str">
        <f>IF($A741="", "", VLOOKUP($A741, '2015 data'!B:G, 6, FALSE))</f>
        <v/>
      </c>
      <c r="F741" s="43" t="str">
        <f>IF($A741="", "", IFERROR(VLOOKUP($A741, '2015 data'!C:G, 5, FALSE), 0))</f>
        <v/>
      </c>
      <c r="G741" s="44" t="str">
        <f>IFERROR(VLOOKUP($A741, '2015 data'!C:G, 4, FALSE), "")</f>
        <v/>
      </c>
      <c r="H741" s="43" t="str">
        <f t="shared" si="77"/>
        <v/>
      </c>
      <c r="I741" s="45" t="str">
        <f>IF($G741&lt;&gt;"","Received",IF($A741="","",Validation!$D$6-$D741))</f>
        <v/>
      </c>
      <c r="J741" s="49" t="str">
        <f t="shared" si="78"/>
        <v/>
      </c>
      <c r="K741" s="49" t="str">
        <f t="shared" si="79"/>
        <v/>
      </c>
      <c r="L741" s="49" t="str">
        <f t="shared" si="80"/>
        <v/>
      </c>
      <c r="M741" s="49" t="str">
        <f t="shared" si="81"/>
        <v/>
      </c>
      <c r="N741" s="49" t="str">
        <f t="shared" si="82"/>
        <v/>
      </c>
      <c r="O741" t="str">
        <f t="shared" si="83"/>
        <v/>
      </c>
    </row>
    <row r="742" spans="1:15" ht="14.4" thickTop="1" thickBot="1" x14ac:dyDescent="0.3">
      <c r="A742" s="41" t="str">
        <f>IF('2015 data'!$A742 = "Sales", '2015 data'!B742, "")</f>
        <v/>
      </c>
      <c r="B742" s="41" t="str">
        <f>IF($A742="", "", VLOOKUP($A742, '2015 data'!B:G, 3, FALSE))</f>
        <v/>
      </c>
      <c r="C742" s="41" t="str">
        <f>IF($A742="", "", VLOOKUP($A742, '2015 data'!B:G, 4, FALSE))</f>
        <v/>
      </c>
      <c r="D742" s="42" t="str">
        <f>IF('2015 Consolidated'!$A742="", "", VLOOKUP('2015 Consolidated'!$A742, '2015 data'!B:G, 5, FALSE))</f>
        <v/>
      </c>
      <c r="E742" s="43" t="str">
        <f>IF($A742="", "", VLOOKUP($A742, '2015 data'!B:G, 6, FALSE))</f>
        <v/>
      </c>
      <c r="F742" s="43" t="str">
        <f>IF($A742="", "", IFERROR(VLOOKUP($A742, '2015 data'!C:G, 5, FALSE), 0))</f>
        <v/>
      </c>
      <c r="G742" s="44" t="str">
        <f>IFERROR(VLOOKUP($A742, '2015 data'!C:G, 4, FALSE), "")</f>
        <v/>
      </c>
      <c r="H742" s="43" t="str">
        <f t="shared" si="77"/>
        <v/>
      </c>
      <c r="I742" s="45" t="str">
        <f>IF($G742&lt;&gt;"","Received",IF($A742="","",Validation!$D$6-$D742))</f>
        <v/>
      </c>
      <c r="J742" s="49" t="str">
        <f t="shared" si="78"/>
        <v/>
      </c>
      <c r="K742" s="49" t="str">
        <f t="shared" si="79"/>
        <v/>
      </c>
      <c r="L742" s="49" t="str">
        <f t="shared" si="80"/>
        <v/>
      </c>
      <c r="M742" s="49" t="str">
        <f t="shared" si="81"/>
        <v/>
      </c>
      <c r="N742" s="49" t="str">
        <f t="shared" si="82"/>
        <v/>
      </c>
      <c r="O742" t="str">
        <f t="shared" si="83"/>
        <v/>
      </c>
    </row>
    <row r="743" spans="1:15" ht="14.4" thickTop="1" thickBot="1" x14ac:dyDescent="0.3">
      <c r="A743" s="41" t="str">
        <f>IF('2015 data'!$A743 = "Sales", '2015 data'!B743, "")</f>
        <v/>
      </c>
      <c r="B743" s="41" t="str">
        <f>IF($A743="", "", VLOOKUP($A743, '2015 data'!B:G, 3, FALSE))</f>
        <v/>
      </c>
      <c r="C743" s="41" t="str">
        <f>IF($A743="", "", VLOOKUP($A743, '2015 data'!B:G, 4, FALSE))</f>
        <v/>
      </c>
      <c r="D743" s="42" t="str">
        <f>IF('2015 Consolidated'!$A743="", "", VLOOKUP('2015 Consolidated'!$A743, '2015 data'!B:G, 5, FALSE))</f>
        <v/>
      </c>
      <c r="E743" s="43" t="str">
        <f>IF($A743="", "", VLOOKUP($A743, '2015 data'!B:G, 6, FALSE))</f>
        <v/>
      </c>
      <c r="F743" s="43" t="str">
        <f>IF($A743="", "", IFERROR(VLOOKUP($A743, '2015 data'!C:G, 5, FALSE), 0))</f>
        <v/>
      </c>
      <c r="G743" s="44" t="str">
        <f>IFERROR(VLOOKUP($A743, '2015 data'!C:G, 4, FALSE), "")</f>
        <v/>
      </c>
      <c r="H743" s="43" t="str">
        <f t="shared" si="77"/>
        <v/>
      </c>
      <c r="I743" s="45" t="str">
        <f>IF($G743&lt;&gt;"","Received",IF($A743="","",Validation!$D$6-$D743))</f>
        <v/>
      </c>
      <c r="J743" s="49" t="str">
        <f t="shared" si="78"/>
        <v/>
      </c>
      <c r="K743" s="49" t="str">
        <f t="shared" si="79"/>
        <v/>
      </c>
      <c r="L743" s="49" t="str">
        <f t="shared" si="80"/>
        <v/>
      </c>
      <c r="M743" s="49" t="str">
        <f t="shared" si="81"/>
        <v/>
      </c>
      <c r="N743" s="49" t="str">
        <f t="shared" si="82"/>
        <v/>
      </c>
      <c r="O743" t="str">
        <f t="shared" si="83"/>
        <v/>
      </c>
    </row>
    <row r="744" spans="1:15" ht="14.4" thickTop="1" thickBot="1" x14ac:dyDescent="0.3">
      <c r="A744" s="41" t="str">
        <f>IF('2015 data'!$A744 = "Sales", '2015 data'!B744, "")</f>
        <v/>
      </c>
      <c r="B744" s="41" t="str">
        <f>IF($A744="", "", VLOOKUP($A744, '2015 data'!B:G, 3, FALSE))</f>
        <v/>
      </c>
      <c r="C744" s="41" t="str">
        <f>IF($A744="", "", VLOOKUP($A744, '2015 data'!B:G, 4, FALSE))</f>
        <v/>
      </c>
      <c r="D744" s="42" t="str">
        <f>IF('2015 Consolidated'!$A744="", "", VLOOKUP('2015 Consolidated'!$A744, '2015 data'!B:G, 5, FALSE))</f>
        <v/>
      </c>
      <c r="E744" s="43" t="str">
        <f>IF($A744="", "", VLOOKUP($A744, '2015 data'!B:G, 6, FALSE))</f>
        <v/>
      </c>
      <c r="F744" s="43" t="str">
        <f>IF($A744="", "", IFERROR(VLOOKUP($A744, '2015 data'!C:G, 5, FALSE), 0))</f>
        <v/>
      </c>
      <c r="G744" s="44" t="str">
        <f>IFERROR(VLOOKUP($A744, '2015 data'!C:G, 4, FALSE), "")</f>
        <v/>
      </c>
      <c r="H744" s="43" t="str">
        <f t="shared" si="77"/>
        <v/>
      </c>
      <c r="I744" s="45" t="str">
        <f>IF($G744&lt;&gt;"","Received",IF($A744="","",Validation!$D$6-$D744))</f>
        <v/>
      </c>
      <c r="J744" s="49" t="str">
        <f t="shared" si="78"/>
        <v/>
      </c>
      <c r="K744" s="49" t="str">
        <f t="shared" si="79"/>
        <v/>
      </c>
      <c r="L744" s="49" t="str">
        <f t="shared" si="80"/>
        <v/>
      </c>
      <c r="M744" s="49" t="str">
        <f t="shared" si="81"/>
        <v/>
      </c>
      <c r="N744" s="49" t="str">
        <f t="shared" si="82"/>
        <v/>
      </c>
      <c r="O744" t="str">
        <f t="shared" si="83"/>
        <v/>
      </c>
    </row>
    <row r="745" spans="1:15" ht="14.4" thickTop="1" thickBot="1" x14ac:dyDescent="0.3">
      <c r="A745" s="41" t="str">
        <f>IF('2015 data'!$A745 = "Sales", '2015 data'!B745, "")</f>
        <v/>
      </c>
      <c r="B745" s="41" t="str">
        <f>IF($A745="", "", VLOOKUP($A745, '2015 data'!B:G, 3, FALSE))</f>
        <v/>
      </c>
      <c r="C745" s="41" t="str">
        <f>IF($A745="", "", VLOOKUP($A745, '2015 data'!B:G, 4, FALSE))</f>
        <v/>
      </c>
      <c r="D745" s="42" t="str">
        <f>IF('2015 Consolidated'!$A745="", "", VLOOKUP('2015 Consolidated'!$A745, '2015 data'!B:G, 5, FALSE))</f>
        <v/>
      </c>
      <c r="E745" s="43" t="str">
        <f>IF($A745="", "", VLOOKUP($A745, '2015 data'!B:G, 6, FALSE))</f>
        <v/>
      </c>
      <c r="F745" s="43" t="str">
        <f>IF($A745="", "", IFERROR(VLOOKUP($A745, '2015 data'!C:G, 5, FALSE), 0))</f>
        <v/>
      </c>
      <c r="G745" s="44" t="str">
        <f>IFERROR(VLOOKUP($A745, '2015 data'!C:G, 4, FALSE), "")</f>
        <v/>
      </c>
      <c r="H745" s="43" t="str">
        <f t="shared" si="77"/>
        <v/>
      </c>
      <c r="I745" s="45" t="str">
        <f>IF($G745&lt;&gt;"","Received",IF($A745="","",Validation!$D$6-$D745))</f>
        <v/>
      </c>
      <c r="J745" s="49" t="str">
        <f t="shared" si="78"/>
        <v/>
      </c>
      <c r="K745" s="49" t="str">
        <f t="shared" si="79"/>
        <v/>
      </c>
      <c r="L745" s="49" t="str">
        <f t="shared" si="80"/>
        <v/>
      </c>
      <c r="M745" s="49" t="str">
        <f t="shared" si="81"/>
        <v/>
      </c>
      <c r="N745" s="49" t="str">
        <f t="shared" si="82"/>
        <v/>
      </c>
      <c r="O745" t="str">
        <f t="shared" si="83"/>
        <v/>
      </c>
    </row>
    <row r="746" spans="1:15" ht="14.4" thickTop="1" thickBot="1" x14ac:dyDescent="0.3">
      <c r="A746" s="41" t="str">
        <f>IF('2015 data'!$A746 = "Sales", '2015 data'!B746, "")</f>
        <v/>
      </c>
      <c r="B746" s="41" t="str">
        <f>IF($A746="", "", VLOOKUP($A746, '2015 data'!B:G, 3, FALSE))</f>
        <v/>
      </c>
      <c r="C746" s="41" t="str">
        <f>IF($A746="", "", VLOOKUP($A746, '2015 data'!B:G, 4, FALSE))</f>
        <v/>
      </c>
      <c r="D746" s="42" t="str">
        <f>IF('2015 Consolidated'!$A746="", "", VLOOKUP('2015 Consolidated'!$A746, '2015 data'!B:G, 5, FALSE))</f>
        <v/>
      </c>
      <c r="E746" s="43" t="str">
        <f>IF($A746="", "", VLOOKUP($A746, '2015 data'!B:G, 6, FALSE))</f>
        <v/>
      </c>
      <c r="F746" s="43" t="str">
        <f>IF($A746="", "", IFERROR(VLOOKUP($A746, '2015 data'!C:G, 5, FALSE), 0))</f>
        <v/>
      </c>
      <c r="G746" s="44" t="str">
        <f>IFERROR(VLOOKUP($A746, '2015 data'!C:G, 4, FALSE), "")</f>
        <v/>
      </c>
      <c r="H746" s="43" t="str">
        <f t="shared" si="77"/>
        <v/>
      </c>
      <c r="I746" s="45" t="str">
        <f>IF($G746&lt;&gt;"","Received",IF($A746="","",Validation!$D$6-$D746))</f>
        <v/>
      </c>
      <c r="J746" s="49" t="str">
        <f t="shared" si="78"/>
        <v/>
      </c>
      <c r="K746" s="49" t="str">
        <f t="shared" si="79"/>
        <v/>
      </c>
      <c r="L746" s="49" t="str">
        <f t="shared" si="80"/>
        <v/>
      </c>
      <c r="M746" s="49" t="str">
        <f t="shared" si="81"/>
        <v/>
      </c>
      <c r="N746" s="49" t="str">
        <f t="shared" si="82"/>
        <v/>
      </c>
      <c r="O746" t="str">
        <f t="shared" si="83"/>
        <v/>
      </c>
    </row>
    <row r="747" spans="1:15" ht="14.4" thickTop="1" thickBot="1" x14ac:dyDescent="0.3">
      <c r="A747" s="41" t="str">
        <f>IF('2015 data'!$A747 = "Sales", '2015 data'!B747, "")</f>
        <v/>
      </c>
      <c r="B747" s="41" t="str">
        <f>IF($A747="", "", VLOOKUP($A747, '2015 data'!B:G, 3, FALSE))</f>
        <v/>
      </c>
      <c r="C747" s="41" t="str">
        <f>IF($A747="", "", VLOOKUP($A747, '2015 data'!B:G, 4, FALSE))</f>
        <v/>
      </c>
      <c r="D747" s="42" t="str">
        <f>IF('2015 Consolidated'!$A747="", "", VLOOKUP('2015 Consolidated'!$A747, '2015 data'!B:G, 5, FALSE))</f>
        <v/>
      </c>
      <c r="E747" s="43" t="str">
        <f>IF($A747="", "", VLOOKUP($A747, '2015 data'!B:G, 6, FALSE))</f>
        <v/>
      </c>
      <c r="F747" s="43" t="str">
        <f>IF($A747="", "", IFERROR(VLOOKUP($A747, '2015 data'!C:G, 5, FALSE), 0))</f>
        <v/>
      </c>
      <c r="G747" s="44" t="str">
        <f>IFERROR(VLOOKUP($A747, '2015 data'!C:G, 4, FALSE), "")</f>
        <v/>
      </c>
      <c r="H747" s="43" t="str">
        <f t="shared" si="77"/>
        <v/>
      </c>
      <c r="I747" s="45" t="str">
        <f>IF($G747&lt;&gt;"","Received",IF($A747="","",Validation!$D$6-$D747))</f>
        <v/>
      </c>
      <c r="J747" s="49" t="str">
        <f t="shared" si="78"/>
        <v/>
      </c>
      <c r="K747" s="49" t="str">
        <f t="shared" si="79"/>
        <v/>
      </c>
      <c r="L747" s="49" t="str">
        <f t="shared" si="80"/>
        <v/>
      </c>
      <c r="M747" s="49" t="str">
        <f t="shared" si="81"/>
        <v/>
      </c>
      <c r="N747" s="49" t="str">
        <f t="shared" si="82"/>
        <v/>
      </c>
      <c r="O747" t="str">
        <f t="shared" si="83"/>
        <v/>
      </c>
    </row>
    <row r="748" spans="1:15" ht="14.4" thickTop="1" thickBot="1" x14ac:dyDescent="0.3">
      <c r="A748" s="41" t="str">
        <f>IF('2015 data'!$A748 = "Sales", '2015 data'!B748, "")</f>
        <v/>
      </c>
      <c r="B748" s="41" t="str">
        <f>IF($A748="", "", VLOOKUP($A748, '2015 data'!B:G, 3, FALSE))</f>
        <v/>
      </c>
      <c r="C748" s="41" t="str">
        <f>IF($A748="", "", VLOOKUP($A748, '2015 data'!B:G, 4, FALSE))</f>
        <v/>
      </c>
      <c r="D748" s="42" t="str">
        <f>IF('2015 Consolidated'!$A748="", "", VLOOKUP('2015 Consolidated'!$A748, '2015 data'!B:G, 5, FALSE))</f>
        <v/>
      </c>
      <c r="E748" s="43" t="str">
        <f>IF($A748="", "", VLOOKUP($A748, '2015 data'!B:G, 6, FALSE))</f>
        <v/>
      </c>
      <c r="F748" s="43" t="str">
        <f>IF($A748="", "", IFERROR(VLOOKUP($A748, '2015 data'!C:G, 5, FALSE), 0))</f>
        <v/>
      </c>
      <c r="G748" s="44" t="str">
        <f>IFERROR(VLOOKUP($A748, '2015 data'!C:G, 4, FALSE), "")</f>
        <v/>
      </c>
      <c r="H748" s="43" t="str">
        <f t="shared" si="77"/>
        <v/>
      </c>
      <c r="I748" s="45" t="str">
        <f>IF($G748&lt;&gt;"","Received",IF($A748="","",Validation!$D$6-$D748))</f>
        <v/>
      </c>
      <c r="J748" s="49" t="str">
        <f t="shared" si="78"/>
        <v/>
      </c>
      <c r="K748" s="49" t="str">
        <f t="shared" si="79"/>
        <v/>
      </c>
      <c r="L748" s="49" t="str">
        <f t="shared" si="80"/>
        <v/>
      </c>
      <c r="M748" s="49" t="str">
        <f t="shared" si="81"/>
        <v/>
      </c>
      <c r="N748" s="49" t="str">
        <f t="shared" si="82"/>
        <v/>
      </c>
      <c r="O748" t="str">
        <f t="shared" si="83"/>
        <v/>
      </c>
    </row>
    <row r="749" spans="1:15" ht="14.4" thickTop="1" thickBot="1" x14ac:dyDescent="0.3">
      <c r="A749" s="41" t="str">
        <f>IF('2015 data'!$A749 = "Sales", '2015 data'!B749, "")</f>
        <v/>
      </c>
      <c r="B749" s="41" t="str">
        <f>IF($A749="", "", VLOOKUP($A749, '2015 data'!B:G, 3, FALSE))</f>
        <v/>
      </c>
      <c r="C749" s="41" t="str">
        <f>IF($A749="", "", VLOOKUP($A749, '2015 data'!B:G, 4, FALSE))</f>
        <v/>
      </c>
      <c r="D749" s="42" t="str">
        <f>IF('2015 Consolidated'!$A749="", "", VLOOKUP('2015 Consolidated'!$A749, '2015 data'!B:G, 5, FALSE))</f>
        <v/>
      </c>
      <c r="E749" s="43" t="str">
        <f>IF($A749="", "", VLOOKUP($A749, '2015 data'!B:G, 6, FALSE))</f>
        <v/>
      </c>
      <c r="F749" s="43" t="str">
        <f>IF($A749="", "", IFERROR(VLOOKUP($A749, '2015 data'!C:G, 5, FALSE), 0))</f>
        <v/>
      </c>
      <c r="G749" s="44" t="str">
        <f>IFERROR(VLOOKUP($A749, '2015 data'!C:G, 4, FALSE), "")</f>
        <v/>
      </c>
      <c r="H749" s="43" t="str">
        <f t="shared" si="77"/>
        <v/>
      </c>
      <c r="I749" s="45" t="str">
        <f>IF($G749&lt;&gt;"","Received",IF($A749="","",Validation!$D$6-$D749))</f>
        <v/>
      </c>
      <c r="J749" s="49" t="str">
        <f t="shared" si="78"/>
        <v/>
      </c>
      <c r="K749" s="49" t="str">
        <f t="shared" si="79"/>
        <v/>
      </c>
      <c r="L749" s="49" t="str">
        <f t="shared" si="80"/>
        <v/>
      </c>
      <c r="M749" s="49" t="str">
        <f t="shared" si="81"/>
        <v/>
      </c>
      <c r="N749" s="49" t="str">
        <f t="shared" si="82"/>
        <v/>
      </c>
      <c r="O749" t="str">
        <f t="shared" si="83"/>
        <v/>
      </c>
    </row>
    <row r="750" spans="1:15" ht="14.4" thickTop="1" thickBot="1" x14ac:dyDescent="0.3">
      <c r="A750" s="41" t="str">
        <f>IF('2015 data'!$A750 = "Sales", '2015 data'!B750, "")</f>
        <v/>
      </c>
      <c r="B750" s="41" t="str">
        <f>IF($A750="", "", VLOOKUP($A750, '2015 data'!B:G, 3, FALSE))</f>
        <v/>
      </c>
      <c r="C750" s="41" t="str">
        <f>IF($A750="", "", VLOOKUP($A750, '2015 data'!B:G, 4, FALSE))</f>
        <v/>
      </c>
      <c r="D750" s="42" t="str">
        <f>IF('2015 Consolidated'!$A750="", "", VLOOKUP('2015 Consolidated'!$A750, '2015 data'!B:G, 5, FALSE))</f>
        <v/>
      </c>
      <c r="E750" s="43" t="str">
        <f>IF($A750="", "", VLOOKUP($A750, '2015 data'!B:G, 6, FALSE))</f>
        <v/>
      </c>
      <c r="F750" s="43" t="str">
        <f>IF($A750="", "", IFERROR(VLOOKUP($A750, '2015 data'!C:G, 5, FALSE), 0))</f>
        <v/>
      </c>
      <c r="G750" s="44" t="str">
        <f>IFERROR(VLOOKUP($A750, '2015 data'!C:G, 4, FALSE), "")</f>
        <v/>
      </c>
      <c r="H750" s="43" t="str">
        <f t="shared" si="77"/>
        <v/>
      </c>
      <c r="I750" s="45" t="str">
        <f>IF($G750&lt;&gt;"","Received",IF($A750="","",Validation!$D$6-$D750))</f>
        <v/>
      </c>
      <c r="J750" s="49" t="str">
        <f t="shared" si="78"/>
        <v/>
      </c>
      <c r="K750" s="49" t="str">
        <f t="shared" si="79"/>
        <v/>
      </c>
      <c r="L750" s="49" t="str">
        <f t="shared" si="80"/>
        <v/>
      </c>
      <c r="M750" s="49" t="str">
        <f t="shared" si="81"/>
        <v/>
      </c>
      <c r="N750" s="49" t="str">
        <f t="shared" si="82"/>
        <v/>
      </c>
      <c r="O750" t="str">
        <f t="shared" si="83"/>
        <v/>
      </c>
    </row>
    <row r="751" spans="1:15" ht="14.4" thickTop="1" thickBot="1" x14ac:dyDescent="0.3">
      <c r="A751" s="41" t="str">
        <f>IF('2015 data'!$A751 = "Sales", '2015 data'!B751, "")</f>
        <v/>
      </c>
      <c r="B751" s="41" t="str">
        <f>IF($A751="", "", VLOOKUP($A751, '2015 data'!B:G, 3, FALSE))</f>
        <v/>
      </c>
      <c r="C751" s="41" t="str">
        <f>IF($A751="", "", VLOOKUP($A751, '2015 data'!B:G, 4, FALSE))</f>
        <v/>
      </c>
      <c r="D751" s="42" t="str">
        <f>IF('2015 Consolidated'!$A751="", "", VLOOKUP('2015 Consolidated'!$A751, '2015 data'!B:G, 5, FALSE))</f>
        <v/>
      </c>
      <c r="E751" s="43" t="str">
        <f>IF($A751="", "", VLOOKUP($A751, '2015 data'!B:G, 6, FALSE))</f>
        <v/>
      </c>
      <c r="F751" s="43" t="str">
        <f>IF($A751="", "", IFERROR(VLOOKUP($A751, '2015 data'!C:G, 5, FALSE), 0))</f>
        <v/>
      </c>
      <c r="G751" s="44" t="str">
        <f>IFERROR(VLOOKUP($A751, '2015 data'!C:G, 4, FALSE), "")</f>
        <v/>
      </c>
      <c r="H751" s="43" t="str">
        <f t="shared" si="77"/>
        <v/>
      </c>
      <c r="I751" s="45" t="str">
        <f>IF($G751&lt;&gt;"","Received",IF($A751="","",Validation!$D$6-$D751))</f>
        <v/>
      </c>
      <c r="J751" s="49" t="str">
        <f t="shared" si="78"/>
        <v/>
      </c>
      <c r="K751" s="49" t="str">
        <f t="shared" si="79"/>
        <v/>
      </c>
      <c r="L751" s="49" t="str">
        <f t="shared" si="80"/>
        <v/>
      </c>
      <c r="M751" s="49" t="str">
        <f t="shared" si="81"/>
        <v/>
      </c>
      <c r="N751" s="49" t="str">
        <f t="shared" si="82"/>
        <v/>
      </c>
      <c r="O751" t="str">
        <f t="shared" si="83"/>
        <v/>
      </c>
    </row>
    <row r="752" spans="1:15" ht="14.4" thickTop="1" thickBot="1" x14ac:dyDescent="0.3">
      <c r="A752" s="41" t="str">
        <f>IF('2015 data'!$A752 = "Sales", '2015 data'!B752, "")</f>
        <v/>
      </c>
      <c r="B752" s="41" t="str">
        <f>IF($A752="", "", VLOOKUP($A752, '2015 data'!B:G, 3, FALSE))</f>
        <v/>
      </c>
      <c r="C752" s="41" t="str">
        <f>IF($A752="", "", VLOOKUP($A752, '2015 data'!B:G, 4, FALSE))</f>
        <v/>
      </c>
      <c r="D752" s="42" t="str">
        <f>IF('2015 Consolidated'!$A752="", "", VLOOKUP('2015 Consolidated'!$A752, '2015 data'!B:G, 5, FALSE))</f>
        <v/>
      </c>
      <c r="E752" s="43" t="str">
        <f>IF($A752="", "", VLOOKUP($A752, '2015 data'!B:G, 6, FALSE))</f>
        <v/>
      </c>
      <c r="F752" s="43" t="str">
        <f>IF($A752="", "", IFERROR(VLOOKUP($A752, '2015 data'!C:G, 5, FALSE), 0))</f>
        <v/>
      </c>
      <c r="G752" s="44" t="str">
        <f>IFERROR(VLOOKUP($A752, '2015 data'!C:G, 4, FALSE), "")</f>
        <v/>
      </c>
      <c r="H752" s="43" t="str">
        <f t="shared" si="77"/>
        <v/>
      </c>
      <c r="I752" s="45" t="str">
        <f>IF($G752&lt;&gt;"","Received",IF($A752="","",Validation!$D$6-$D752))</f>
        <v/>
      </c>
      <c r="J752" s="49" t="str">
        <f t="shared" si="78"/>
        <v/>
      </c>
      <c r="K752" s="49" t="str">
        <f t="shared" si="79"/>
        <v/>
      </c>
      <c r="L752" s="49" t="str">
        <f t="shared" si="80"/>
        <v/>
      </c>
      <c r="M752" s="49" t="str">
        <f t="shared" si="81"/>
        <v/>
      </c>
      <c r="N752" s="49" t="str">
        <f t="shared" si="82"/>
        <v/>
      </c>
      <c r="O752" t="str">
        <f t="shared" si="83"/>
        <v/>
      </c>
    </row>
    <row r="753" spans="1:15" ht="14.4" thickTop="1" thickBot="1" x14ac:dyDescent="0.3">
      <c r="A753" s="41" t="str">
        <f>IF('2015 data'!$A753 = "Sales", '2015 data'!B753, "")</f>
        <v/>
      </c>
      <c r="B753" s="41" t="str">
        <f>IF($A753="", "", VLOOKUP($A753, '2015 data'!B:G, 3, FALSE))</f>
        <v/>
      </c>
      <c r="C753" s="41" t="str">
        <f>IF($A753="", "", VLOOKUP($A753, '2015 data'!B:G, 4, FALSE))</f>
        <v/>
      </c>
      <c r="D753" s="42" t="str">
        <f>IF('2015 Consolidated'!$A753="", "", VLOOKUP('2015 Consolidated'!$A753, '2015 data'!B:G, 5, FALSE))</f>
        <v/>
      </c>
      <c r="E753" s="43" t="str">
        <f>IF($A753="", "", VLOOKUP($A753, '2015 data'!B:G, 6, FALSE))</f>
        <v/>
      </c>
      <c r="F753" s="43" t="str">
        <f>IF($A753="", "", IFERROR(VLOOKUP($A753, '2015 data'!C:G, 5, FALSE), 0))</f>
        <v/>
      </c>
      <c r="G753" s="44" t="str">
        <f>IFERROR(VLOOKUP($A753, '2015 data'!C:G, 4, FALSE), "")</f>
        <v/>
      </c>
      <c r="H753" s="43" t="str">
        <f t="shared" si="77"/>
        <v/>
      </c>
      <c r="I753" s="45" t="str">
        <f>IF($G753&lt;&gt;"","Received",IF($A753="","",Validation!$D$6-$D753))</f>
        <v/>
      </c>
      <c r="J753" s="49" t="str">
        <f t="shared" si="78"/>
        <v/>
      </c>
      <c r="K753" s="49" t="str">
        <f t="shared" si="79"/>
        <v/>
      </c>
      <c r="L753" s="49" t="str">
        <f t="shared" si="80"/>
        <v/>
      </c>
      <c r="M753" s="49" t="str">
        <f t="shared" si="81"/>
        <v/>
      </c>
      <c r="N753" s="49" t="str">
        <f t="shared" si="82"/>
        <v/>
      </c>
      <c r="O753" t="str">
        <f t="shared" si="83"/>
        <v/>
      </c>
    </row>
    <row r="754" spans="1:15" ht="14.4" thickTop="1" thickBot="1" x14ac:dyDescent="0.3">
      <c r="A754" s="41" t="str">
        <f>IF('2015 data'!$A754 = "Sales", '2015 data'!B754, "")</f>
        <v/>
      </c>
      <c r="B754" s="41" t="str">
        <f>IF($A754="", "", VLOOKUP($A754, '2015 data'!B:G, 3, FALSE))</f>
        <v/>
      </c>
      <c r="C754" s="41" t="str">
        <f>IF($A754="", "", VLOOKUP($A754, '2015 data'!B:G, 4, FALSE))</f>
        <v/>
      </c>
      <c r="D754" s="42" t="str">
        <f>IF('2015 Consolidated'!$A754="", "", VLOOKUP('2015 Consolidated'!$A754, '2015 data'!B:G, 5, FALSE))</f>
        <v/>
      </c>
      <c r="E754" s="43" t="str">
        <f>IF($A754="", "", VLOOKUP($A754, '2015 data'!B:G, 6, FALSE))</f>
        <v/>
      </c>
      <c r="F754" s="43" t="str">
        <f>IF($A754="", "", IFERROR(VLOOKUP($A754, '2015 data'!C:G, 5, FALSE), 0))</f>
        <v/>
      </c>
      <c r="G754" s="44" t="str">
        <f>IFERROR(VLOOKUP($A754, '2015 data'!C:G, 4, FALSE), "")</f>
        <v/>
      </c>
      <c r="H754" s="43" t="str">
        <f t="shared" si="77"/>
        <v/>
      </c>
      <c r="I754" s="45" t="str">
        <f>IF($G754&lt;&gt;"","Received",IF($A754="","",Validation!$D$6-$D754))</f>
        <v/>
      </c>
      <c r="J754" s="49" t="str">
        <f t="shared" si="78"/>
        <v/>
      </c>
      <c r="K754" s="49" t="str">
        <f t="shared" si="79"/>
        <v/>
      </c>
      <c r="L754" s="49" t="str">
        <f t="shared" si="80"/>
        <v/>
      </c>
      <c r="M754" s="49" t="str">
        <f t="shared" si="81"/>
        <v/>
      </c>
      <c r="N754" s="49" t="str">
        <f t="shared" si="82"/>
        <v/>
      </c>
      <c r="O754" t="str">
        <f t="shared" si="83"/>
        <v/>
      </c>
    </row>
    <row r="755" spans="1:15" ht="14.4" thickTop="1" thickBot="1" x14ac:dyDescent="0.3">
      <c r="A755" s="41" t="str">
        <f>IF('2015 data'!$A755 = "Sales", '2015 data'!B755, "")</f>
        <v/>
      </c>
      <c r="B755" s="41" t="str">
        <f>IF($A755="", "", VLOOKUP($A755, '2015 data'!B:G, 3, FALSE))</f>
        <v/>
      </c>
      <c r="C755" s="41" t="str">
        <f>IF($A755="", "", VLOOKUP($A755, '2015 data'!B:G, 4, FALSE))</f>
        <v/>
      </c>
      <c r="D755" s="42" t="str">
        <f>IF('2015 Consolidated'!$A755="", "", VLOOKUP('2015 Consolidated'!$A755, '2015 data'!B:G, 5, FALSE))</f>
        <v/>
      </c>
      <c r="E755" s="43" t="str">
        <f>IF($A755="", "", VLOOKUP($A755, '2015 data'!B:G, 6, FALSE))</f>
        <v/>
      </c>
      <c r="F755" s="43" t="str">
        <f>IF($A755="", "", IFERROR(VLOOKUP($A755, '2015 data'!C:G, 5, FALSE), 0))</f>
        <v/>
      </c>
      <c r="G755" s="44" t="str">
        <f>IFERROR(VLOOKUP($A755, '2015 data'!C:G, 4, FALSE), "")</f>
        <v/>
      </c>
      <c r="H755" s="43" t="str">
        <f t="shared" si="77"/>
        <v/>
      </c>
      <c r="I755" s="45" t="str">
        <f>IF($G755&lt;&gt;"","Received",IF($A755="","",Validation!$D$6-$D755))</f>
        <v/>
      </c>
      <c r="J755" s="49" t="str">
        <f t="shared" si="78"/>
        <v/>
      </c>
      <c r="K755" s="49" t="str">
        <f t="shared" si="79"/>
        <v/>
      </c>
      <c r="L755" s="49" t="str">
        <f t="shared" si="80"/>
        <v/>
      </c>
      <c r="M755" s="49" t="str">
        <f t="shared" si="81"/>
        <v/>
      </c>
      <c r="N755" s="49" t="str">
        <f t="shared" si="82"/>
        <v/>
      </c>
      <c r="O755" t="str">
        <f t="shared" si="83"/>
        <v/>
      </c>
    </row>
    <row r="756" spans="1:15" ht="14.4" thickTop="1" thickBot="1" x14ac:dyDescent="0.3">
      <c r="A756" s="41" t="str">
        <f>IF('2015 data'!$A756 = "Sales", '2015 data'!B756, "")</f>
        <v/>
      </c>
      <c r="B756" s="41" t="str">
        <f>IF($A756="", "", VLOOKUP($A756, '2015 data'!B:G, 3, FALSE))</f>
        <v/>
      </c>
      <c r="C756" s="41" t="str">
        <f>IF($A756="", "", VLOOKUP($A756, '2015 data'!B:G, 4, FALSE))</f>
        <v/>
      </c>
      <c r="D756" s="42" t="str">
        <f>IF('2015 Consolidated'!$A756="", "", VLOOKUP('2015 Consolidated'!$A756, '2015 data'!B:G, 5, FALSE))</f>
        <v/>
      </c>
      <c r="E756" s="43" t="str">
        <f>IF($A756="", "", VLOOKUP($A756, '2015 data'!B:G, 6, FALSE))</f>
        <v/>
      </c>
      <c r="F756" s="43" t="str">
        <f>IF($A756="", "", IFERROR(VLOOKUP($A756, '2015 data'!C:G, 5, FALSE), 0))</f>
        <v/>
      </c>
      <c r="G756" s="44" t="str">
        <f>IFERROR(VLOOKUP($A756, '2015 data'!C:G, 4, FALSE), "")</f>
        <v/>
      </c>
      <c r="H756" s="43" t="str">
        <f t="shared" si="77"/>
        <v/>
      </c>
      <c r="I756" s="45" t="str">
        <f>IF($G756&lt;&gt;"","Received",IF($A756="","",Validation!$D$6-$D756))</f>
        <v/>
      </c>
      <c r="J756" s="49" t="str">
        <f t="shared" si="78"/>
        <v/>
      </c>
      <c r="K756" s="49" t="str">
        <f t="shared" si="79"/>
        <v/>
      </c>
      <c r="L756" s="49" t="str">
        <f t="shared" si="80"/>
        <v/>
      </c>
      <c r="M756" s="49" t="str">
        <f t="shared" si="81"/>
        <v/>
      </c>
      <c r="N756" s="49" t="str">
        <f t="shared" si="82"/>
        <v/>
      </c>
      <c r="O756" t="str">
        <f t="shared" si="83"/>
        <v/>
      </c>
    </row>
    <row r="757" spans="1:15" ht="14.4" thickTop="1" thickBot="1" x14ac:dyDescent="0.3">
      <c r="A757" s="41" t="str">
        <f>IF('2015 data'!$A757 = "Sales", '2015 data'!B757, "")</f>
        <v/>
      </c>
      <c r="B757" s="41" t="str">
        <f>IF($A757="", "", VLOOKUP($A757, '2015 data'!B:G, 3, FALSE))</f>
        <v/>
      </c>
      <c r="C757" s="41" t="str">
        <f>IF($A757="", "", VLOOKUP($A757, '2015 data'!B:G, 4, FALSE))</f>
        <v/>
      </c>
      <c r="D757" s="42" t="str">
        <f>IF('2015 Consolidated'!$A757="", "", VLOOKUP('2015 Consolidated'!$A757, '2015 data'!B:G, 5, FALSE))</f>
        <v/>
      </c>
      <c r="E757" s="43" t="str">
        <f>IF($A757="", "", VLOOKUP($A757, '2015 data'!B:G, 6, FALSE))</f>
        <v/>
      </c>
      <c r="F757" s="43" t="str">
        <f>IF($A757="", "", IFERROR(VLOOKUP($A757, '2015 data'!C:G, 5, FALSE), 0))</f>
        <v/>
      </c>
      <c r="G757" s="44" t="str">
        <f>IFERROR(VLOOKUP($A757, '2015 data'!C:G, 4, FALSE), "")</f>
        <v/>
      </c>
      <c r="H757" s="43" t="str">
        <f t="shared" si="77"/>
        <v/>
      </c>
      <c r="I757" s="45" t="str">
        <f>IF($G757&lt;&gt;"","Received",IF($A757="","",Validation!$D$6-$D757))</f>
        <v/>
      </c>
      <c r="J757" s="49" t="str">
        <f t="shared" si="78"/>
        <v/>
      </c>
      <c r="K757" s="49" t="str">
        <f t="shared" si="79"/>
        <v/>
      </c>
      <c r="L757" s="49" t="str">
        <f t="shared" si="80"/>
        <v/>
      </c>
      <c r="M757" s="49" t="str">
        <f t="shared" si="81"/>
        <v/>
      </c>
      <c r="N757" s="49" t="str">
        <f t="shared" si="82"/>
        <v/>
      </c>
      <c r="O757" t="str">
        <f t="shared" si="83"/>
        <v/>
      </c>
    </row>
    <row r="758" spans="1:15" ht="14.4" thickTop="1" thickBot="1" x14ac:dyDescent="0.3">
      <c r="A758" s="41" t="str">
        <f>IF('2015 data'!$A758 = "Sales", '2015 data'!B758, "")</f>
        <v/>
      </c>
      <c r="B758" s="41" t="str">
        <f>IF($A758="", "", VLOOKUP($A758, '2015 data'!B:G, 3, FALSE))</f>
        <v/>
      </c>
      <c r="C758" s="41" t="str">
        <f>IF($A758="", "", VLOOKUP($A758, '2015 data'!B:G, 4, FALSE))</f>
        <v/>
      </c>
      <c r="D758" s="42" t="str">
        <f>IF('2015 Consolidated'!$A758="", "", VLOOKUP('2015 Consolidated'!$A758, '2015 data'!B:G, 5, FALSE))</f>
        <v/>
      </c>
      <c r="E758" s="43" t="str">
        <f>IF($A758="", "", VLOOKUP($A758, '2015 data'!B:G, 6, FALSE))</f>
        <v/>
      </c>
      <c r="F758" s="43" t="str">
        <f>IF($A758="", "", IFERROR(VLOOKUP($A758, '2015 data'!C:G, 5, FALSE), 0))</f>
        <v/>
      </c>
      <c r="G758" s="44" t="str">
        <f>IFERROR(VLOOKUP($A758, '2015 data'!C:G, 4, FALSE), "")</f>
        <v/>
      </c>
      <c r="H758" s="43" t="str">
        <f t="shared" si="77"/>
        <v/>
      </c>
      <c r="I758" s="45" t="str">
        <f>IF($G758&lt;&gt;"","Received",IF($A758="","",Validation!$D$6-$D758))</f>
        <v/>
      </c>
      <c r="J758" s="49" t="str">
        <f t="shared" si="78"/>
        <v/>
      </c>
      <c r="K758" s="49" t="str">
        <f t="shared" si="79"/>
        <v/>
      </c>
      <c r="L758" s="49" t="str">
        <f t="shared" si="80"/>
        <v/>
      </c>
      <c r="M758" s="49" t="str">
        <f t="shared" si="81"/>
        <v/>
      </c>
      <c r="N758" s="49" t="str">
        <f t="shared" si="82"/>
        <v/>
      </c>
      <c r="O758" t="str">
        <f t="shared" si="83"/>
        <v/>
      </c>
    </row>
    <row r="759" spans="1:15" ht="14.4" thickTop="1" thickBot="1" x14ac:dyDescent="0.3">
      <c r="A759" s="41" t="str">
        <f>IF('2015 data'!$A759 = "Sales", '2015 data'!B759, "")</f>
        <v/>
      </c>
      <c r="B759" s="41" t="str">
        <f>IF($A759="", "", VLOOKUP($A759, '2015 data'!B:G, 3, FALSE))</f>
        <v/>
      </c>
      <c r="C759" s="41" t="str">
        <f>IF($A759="", "", VLOOKUP($A759, '2015 data'!B:G, 4, FALSE))</f>
        <v/>
      </c>
      <c r="D759" s="42" t="str">
        <f>IF('2015 Consolidated'!$A759="", "", VLOOKUP('2015 Consolidated'!$A759, '2015 data'!B:G, 5, FALSE))</f>
        <v/>
      </c>
      <c r="E759" s="43" t="str">
        <f>IF($A759="", "", VLOOKUP($A759, '2015 data'!B:G, 6, FALSE))</f>
        <v/>
      </c>
      <c r="F759" s="43" t="str">
        <f>IF($A759="", "", IFERROR(VLOOKUP($A759, '2015 data'!C:G, 5, FALSE), 0))</f>
        <v/>
      </c>
      <c r="G759" s="44" t="str">
        <f>IFERROR(VLOOKUP($A759, '2015 data'!C:G, 4, FALSE), "")</f>
        <v/>
      </c>
      <c r="H759" s="43" t="str">
        <f t="shared" si="77"/>
        <v/>
      </c>
      <c r="I759" s="45" t="str">
        <f>IF($G759&lt;&gt;"","Received",IF($A759="","",Validation!$D$6-$D759))</f>
        <v/>
      </c>
      <c r="J759" s="49" t="str">
        <f t="shared" si="78"/>
        <v/>
      </c>
      <c r="K759" s="49" t="str">
        <f t="shared" si="79"/>
        <v/>
      </c>
      <c r="L759" s="49" t="str">
        <f t="shared" si="80"/>
        <v/>
      </c>
      <c r="M759" s="49" t="str">
        <f t="shared" si="81"/>
        <v/>
      </c>
      <c r="N759" s="49" t="str">
        <f t="shared" si="82"/>
        <v/>
      </c>
      <c r="O759" t="str">
        <f t="shared" si="83"/>
        <v/>
      </c>
    </row>
    <row r="760" spans="1:15" ht="14.4" thickTop="1" thickBot="1" x14ac:dyDescent="0.3">
      <c r="A760" s="41" t="str">
        <f>IF('2015 data'!$A760 = "Sales", '2015 data'!B760, "")</f>
        <v/>
      </c>
      <c r="B760" s="41" t="str">
        <f>IF($A760="", "", VLOOKUP($A760, '2015 data'!B:G, 3, FALSE))</f>
        <v/>
      </c>
      <c r="C760" s="41" t="str">
        <f>IF($A760="", "", VLOOKUP($A760, '2015 data'!B:G, 4, FALSE))</f>
        <v/>
      </c>
      <c r="D760" s="42" t="str">
        <f>IF('2015 Consolidated'!$A760="", "", VLOOKUP('2015 Consolidated'!$A760, '2015 data'!B:G, 5, FALSE))</f>
        <v/>
      </c>
      <c r="E760" s="43" t="str">
        <f>IF($A760="", "", VLOOKUP($A760, '2015 data'!B:G, 6, FALSE))</f>
        <v/>
      </c>
      <c r="F760" s="43" t="str">
        <f>IF($A760="", "", IFERROR(VLOOKUP($A760, '2015 data'!C:G, 5, FALSE), 0))</f>
        <v/>
      </c>
      <c r="G760" s="44" t="str">
        <f>IFERROR(VLOOKUP($A760, '2015 data'!C:G, 4, FALSE), "")</f>
        <v/>
      </c>
      <c r="H760" s="43" t="str">
        <f t="shared" si="77"/>
        <v/>
      </c>
      <c r="I760" s="45" t="str">
        <f>IF($G760&lt;&gt;"","Received",IF($A760="","",Validation!$D$6-$D760))</f>
        <v/>
      </c>
      <c r="J760" s="49" t="str">
        <f t="shared" si="78"/>
        <v/>
      </c>
      <c r="K760" s="49" t="str">
        <f t="shared" si="79"/>
        <v/>
      </c>
      <c r="L760" s="49" t="str">
        <f t="shared" si="80"/>
        <v/>
      </c>
      <c r="M760" s="49" t="str">
        <f t="shared" si="81"/>
        <v/>
      </c>
      <c r="N760" s="49" t="str">
        <f t="shared" si="82"/>
        <v/>
      </c>
      <c r="O760" t="str">
        <f t="shared" si="83"/>
        <v/>
      </c>
    </row>
    <row r="761" spans="1:15" ht="14.4" thickTop="1" thickBot="1" x14ac:dyDescent="0.3">
      <c r="A761" s="41" t="str">
        <f>IF('2015 data'!$A761 = "Sales", '2015 data'!B761, "")</f>
        <v/>
      </c>
      <c r="B761" s="41" t="str">
        <f>IF($A761="", "", VLOOKUP($A761, '2015 data'!B:G, 3, FALSE))</f>
        <v/>
      </c>
      <c r="C761" s="41" t="str">
        <f>IF($A761="", "", VLOOKUP($A761, '2015 data'!B:G, 4, FALSE))</f>
        <v/>
      </c>
      <c r="D761" s="42" t="str">
        <f>IF('2015 Consolidated'!$A761="", "", VLOOKUP('2015 Consolidated'!$A761, '2015 data'!B:G, 5, FALSE))</f>
        <v/>
      </c>
      <c r="E761" s="43" t="str">
        <f>IF($A761="", "", VLOOKUP($A761, '2015 data'!B:G, 6, FALSE))</f>
        <v/>
      </c>
      <c r="F761" s="43" t="str">
        <f>IF($A761="", "", IFERROR(VLOOKUP($A761, '2015 data'!C:G, 5, FALSE), 0))</f>
        <v/>
      </c>
      <c r="G761" s="44" t="str">
        <f>IFERROR(VLOOKUP($A761, '2015 data'!C:G, 4, FALSE), "")</f>
        <v/>
      </c>
      <c r="H761" s="43" t="str">
        <f t="shared" si="77"/>
        <v/>
      </c>
      <c r="I761" s="45" t="str">
        <f>IF($G761&lt;&gt;"","Received",IF($A761="","",Validation!$D$6-$D761))</f>
        <v/>
      </c>
      <c r="J761" s="49" t="str">
        <f t="shared" si="78"/>
        <v/>
      </c>
      <c r="K761" s="49" t="str">
        <f t="shared" si="79"/>
        <v/>
      </c>
      <c r="L761" s="49" t="str">
        <f t="shared" si="80"/>
        <v/>
      </c>
      <c r="M761" s="49" t="str">
        <f t="shared" si="81"/>
        <v/>
      </c>
      <c r="N761" s="49" t="str">
        <f t="shared" si="82"/>
        <v/>
      </c>
      <c r="O761" t="str">
        <f t="shared" si="83"/>
        <v/>
      </c>
    </row>
    <row r="762" spans="1:15" ht="14.4" thickTop="1" thickBot="1" x14ac:dyDescent="0.3">
      <c r="A762" s="41" t="str">
        <f>IF('2015 data'!$A762 = "Sales", '2015 data'!B762, "")</f>
        <v/>
      </c>
      <c r="B762" s="41" t="str">
        <f>IF($A762="", "", VLOOKUP($A762, '2015 data'!B:G, 3, FALSE))</f>
        <v/>
      </c>
      <c r="C762" s="41" t="str">
        <f>IF($A762="", "", VLOOKUP($A762, '2015 data'!B:G, 4, FALSE))</f>
        <v/>
      </c>
      <c r="D762" s="42" t="str">
        <f>IF('2015 Consolidated'!$A762="", "", VLOOKUP('2015 Consolidated'!$A762, '2015 data'!B:G, 5, FALSE))</f>
        <v/>
      </c>
      <c r="E762" s="43" t="str">
        <f>IF($A762="", "", VLOOKUP($A762, '2015 data'!B:G, 6, FALSE))</f>
        <v/>
      </c>
      <c r="F762" s="43" t="str">
        <f>IF($A762="", "", IFERROR(VLOOKUP($A762, '2015 data'!C:G, 5, FALSE), 0))</f>
        <v/>
      </c>
      <c r="G762" s="44" t="str">
        <f>IFERROR(VLOOKUP($A762, '2015 data'!C:G, 4, FALSE), "")</f>
        <v/>
      </c>
      <c r="H762" s="43" t="str">
        <f t="shared" si="77"/>
        <v/>
      </c>
      <c r="I762" s="45" t="str">
        <f>IF($G762&lt;&gt;"","Received",IF($A762="","",Validation!$D$6-$D762))</f>
        <v/>
      </c>
      <c r="J762" s="49" t="str">
        <f t="shared" si="78"/>
        <v/>
      </c>
      <c r="K762" s="49" t="str">
        <f t="shared" si="79"/>
        <v/>
      </c>
      <c r="L762" s="49" t="str">
        <f t="shared" si="80"/>
        <v/>
      </c>
      <c r="M762" s="49" t="str">
        <f t="shared" si="81"/>
        <v/>
      </c>
      <c r="N762" s="49" t="str">
        <f t="shared" si="82"/>
        <v/>
      </c>
      <c r="O762" t="str">
        <f t="shared" si="83"/>
        <v/>
      </c>
    </row>
    <row r="763" spans="1:15" ht="14.4" thickTop="1" thickBot="1" x14ac:dyDescent="0.3">
      <c r="A763" s="41" t="str">
        <f>IF('2015 data'!$A763 = "Sales", '2015 data'!B763, "")</f>
        <v/>
      </c>
      <c r="B763" s="41" t="str">
        <f>IF($A763="", "", VLOOKUP($A763, '2015 data'!B:G, 3, FALSE))</f>
        <v/>
      </c>
      <c r="C763" s="41" t="str">
        <f>IF($A763="", "", VLOOKUP($A763, '2015 data'!B:G, 4, FALSE))</f>
        <v/>
      </c>
      <c r="D763" s="42" t="str">
        <f>IF('2015 Consolidated'!$A763="", "", VLOOKUP('2015 Consolidated'!$A763, '2015 data'!B:G, 5, FALSE))</f>
        <v/>
      </c>
      <c r="E763" s="43" t="str">
        <f>IF($A763="", "", VLOOKUP($A763, '2015 data'!B:G, 6, FALSE))</f>
        <v/>
      </c>
      <c r="F763" s="43" t="str">
        <f>IF($A763="", "", IFERROR(VLOOKUP($A763, '2015 data'!C:G, 5, FALSE), 0))</f>
        <v/>
      </c>
      <c r="G763" s="44" t="str">
        <f>IFERROR(VLOOKUP($A763, '2015 data'!C:G, 4, FALSE), "")</f>
        <v/>
      </c>
      <c r="H763" s="43" t="str">
        <f t="shared" si="77"/>
        <v/>
      </c>
      <c r="I763" s="45" t="str">
        <f>IF($G763&lt;&gt;"","Received",IF($A763="","",Validation!$D$6-$D763))</f>
        <v/>
      </c>
      <c r="J763" s="49" t="str">
        <f t="shared" si="78"/>
        <v/>
      </c>
      <c r="K763" s="49" t="str">
        <f t="shared" si="79"/>
        <v/>
      </c>
      <c r="L763" s="49" t="str">
        <f t="shared" si="80"/>
        <v/>
      </c>
      <c r="M763" s="49" t="str">
        <f t="shared" si="81"/>
        <v/>
      </c>
      <c r="N763" s="49" t="str">
        <f t="shared" si="82"/>
        <v/>
      </c>
      <c r="O763" t="str">
        <f t="shared" si="83"/>
        <v/>
      </c>
    </row>
    <row r="764" spans="1:15" ht="14.4" thickTop="1" thickBot="1" x14ac:dyDescent="0.3">
      <c r="A764" s="41" t="str">
        <f>IF('2015 data'!$A764 = "Sales", '2015 data'!B764, "")</f>
        <v/>
      </c>
      <c r="B764" s="41" t="str">
        <f>IF($A764="", "", VLOOKUP($A764, '2015 data'!B:G, 3, FALSE))</f>
        <v/>
      </c>
      <c r="C764" s="41" t="str">
        <f>IF($A764="", "", VLOOKUP($A764, '2015 data'!B:G, 4, FALSE))</f>
        <v/>
      </c>
      <c r="D764" s="42" t="str">
        <f>IF('2015 Consolidated'!$A764="", "", VLOOKUP('2015 Consolidated'!$A764, '2015 data'!B:G, 5, FALSE))</f>
        <v/>
      </c>
      <c r="E764" s="43" t="str">
        <f>IF($A764="", "", VLOOKUP($A764, '2015 data'!B:G, 6, FALSE))</f>
        <v/>
      </c>
      <c r="F764" s="43" t="str">
        <f>IF($A764="", "", IFERROR(VLOOKUP($A764, '2015 data'!C:G, 5, FALSE), 0))</f>
        <v/>
      </c>
      <c r="G764" s="44" t="str">
        <f>IFERROR(VLOOKUP($A764, '2015 data'!C:G, 4, FALSE), "")</f>
        <v/>
      </c>
      <c r="H764" s="43" t="str">
        <f t="shared" si="77"/>
        <v/>
      </c>
      <c r="I764" s="45" t="str">
        <f>IF($G764&lt;&gt;"","Received",IF($A764="","",Validation!$D$6-$D764))</f>
        <v/>
      </c>
      <c r="J764" s="49" t="str">
        <f t="shared" si="78"/>
        <v/>
      </c>
      <c r="K764" s="49" t="str">
        <f t="shared" si="79"/>
        <v/>
      </c>
      <c r="L764" s="49" t="str">
        <f t="shared" si="80"/>
        <v/>
      </c>
      <c r="M764" s="49" t="str">
        <f t="shared" si="81"/>
        <v/>
      </c>
      <c r="N764" s="49" t="str">
        <f t="shared" si="82"/>
        <v/>
      </c>
      <c r="O764" t="str">
        <f t="shared" si="83"/>
        <v/>
      </c>
    </row>
    <row r="765" spans="1:15" ht="14.4" thickTop="1" thickBot="1" x14ac:dyDescent="0.3">
      <c r="A765" s="41" t="str">
        <f>IF('2015 data'!$A765 = "Sales", '2015 data'!B765, "")</f>
        <v/>
      </c>
      <c r="B765" s="41" t="str">
        <f>IF($A765="", "", VLOOKUP($A765, '2015 data'!B:G, 3, FALSE))</f>
        <v/>
      </c>
      <c r="C765" s="41" t="str">
        <f>IF($A765="", "", VLOOKUP($A765, '2015 data'!B:G, 4, FALSE))</f>
        <v/>
      </c>
      <c r="D765" s="42" t="str">
        <f>IF('2015 Consolidated'!$A765="", "", VLOOKUP('2015 Consolidated'!$A765, '2015 data'!B:G, 5, FALSE))</f>
        <v/>
      </c>
      <c r="E765" s="43" t="str">
        <f>IF($A765="", "", VLOOKUP($A765, '2015 data'!B:G, 6, FALSE))</f>
        <v/>
      </c>
      <c r="F765" s="43" t="str">
        <f>IF($A765="", "", IFERROR(VLOOKUP($A765, '2015 data'!C:G, 5, FALSE), 0))</f>
        <v/>
      </c>
      <c r="G765" s="44" t="str">
        <f>IFERROR(VLOOKUP($A765, '2015 data'!C:G, 4, FALSE), "")</f>
        <v/>
      </c>
      <c r="H765" s="43" t="str">
        <f t="shared" si="77"/>
        <v/>
      </c>
      <c r="I765" s="45" t="str">
        <f>IF($G765&lt;&gt;"","Received",IF($A765="","",Validation!$D$6-$D765))</f>
        <v/>
      </c>
      <c r="J765" s="49" t="str">
        <f t="shared" si="78"/>
        <v/>
      </c>
      <c r="K765" s="49" t="str">
        <f t="shared" si="79"/>
        <v/>
      </c>
      <c r="L765" s="49" t="str">
        <f t="shared" si="80"/>
        <v/>
      </c>
      <c r="M765" s="49" t="str">
        <f t="shared" si="81"/>
        <v/>
      </c>
      <c r="N765" s="49" t="str">
        <f t="shared" si="82"/>
        <v/>
      </c>
      <c r="O765" t="str">
        <f t="shared" si="83"/>
        <v/>
      </c>
    </row>
    <row r="766" spans="1:15" ht="14.4" thickTop="1" thickBot="1" x14ac:dyDescent="0.3">
      <c r="A766" s="41" t="str">
        <f>IF('2015 data'!$A766 = "Sales", '2015 data'!B766, "")</f>
        <v/>
      </c>
      <c r="B766" s="41" t="str">
        <f>IF($A766="", "", VLOOKUP($A766, '2015 data'!B:G, 3, FALSE))</f>
        <v/>
      </c>
      <c r="C766" s="41" t="str">
        <f>IF($A766="", "", VLOOKUP($A766, '2015 data'!B:G, 4, FALSE))</f>
        <v/>
      </c>
      <c r="D766" s="42" t="str">
        <f>IF('2015 Consolidated'!$A766="", "", VLOOKUP('2015 Consolidated'!$A766, '2015 data'!B:G, 5, FALSE))</f>
        <v/>
      </c>
      <c r="E766" s="43" t="str">
        <f>IF($A766="", "", VLOOKUP($A766, '2015 data'!B:G, 6, FALSE))</f>
        <v/>
      </c>
      <c r="F766" s="43" t="str">
        <f>IF($A766="", "", IFERROR(VLOOKUP($A766, '2015 data'!C:G, 5, FALSE), 0))</f>
        <v/>
      </c>
      <c r="G766" s="44" t="str">
        <f>IFERROR(VLOOKUP($A766, '2015 data'!C:G, 4, FALSE), "")</f>
        <v/>
      </c>
      <c r="H766" s="43" t="str">
        <f t="shared" si="77"/>
        <v/>
      </c>
      <c r="I766" s="45" t="str">
        <f>IF($G766&lt;&gt;"","Received",IF($A766="","",Validation!$D$6-$D766))</f>
        <v/>
      </c>
      <c r="J766" s="49" t="str">
        <f t="shared" si="78"/>
        <v/>
      </c>
      <c r="K766" s="49" t="str">
        <f t="shared" si="79"/>
        <v/>
      </c>
      <c r="L766" s="49" t="str">
        <f t="shared" si="80"/>
        <v/>
      </c>
      <c r="M766" s="49" t="str">
        <f t="shared" si="81"/>
        <v/>
      </c>
      <c r="N766" s="49" t="str">
        <f t="shared" si="82"/>
        <v/>
      </c>
      <c r="O766" t="str">
        <f t="shared" si="83"/>
        <v/>
      </c>
    </row>
    <row r="767" spans="1:15" ht="14.4" thickTop="1" thickBot="1" x14ac:dyDescent="0.3">
      <c r="A767" s="41" t="str">
        <f>IF('2015 data'!$A767 = "Sales", '2015 data'!B767, "")</f>
        <v/>
      </c>
      <c r="B767" s="41" t="str">
        <f>IF($A767="", "", VLOOKUP($A767, '2015 data'!B:G, 3, FALSE))</f>
        <v/>
      </c>
      <c r="C767" s="41" t="str">
        <f>IF($A767="", "", VLOOKUP($A767, '2015 data'!B:G, 4, FALSE))</f>
        <v/>
      </c>
      <c r="D767" s="42" t="str">
        <f>IF('2015 Consolidated'!$A767="", "", VLOOKUP('2015 Consolidated'!$A767, '2015 data'!B:G, 5, FALSE))</f>
        <v/>
      </c>
      <c r="E767" s="43" t="str">
        <f>IF($A767="", "", VLOOKUP($A767, '2015 data'!B:G, 6, FALSE))</f>
        <v/>
      </c>
      <c r="F767" s="43" t="str">
        <f>IF($A767="", "", IFERROR(VLOOKUP($A767, '2015 data'!C:G, 5, FALSE), 0))</f>
        <v/>
      </c>
      <c r="G767" s="44" t="str">
        <f>IFERROR(VLOOKUP($A767, '2015 data'!C:G, 4, FALSE), "")</f>
        <v/>
      </c>
      <c r="H767" s="43" t="str">
        <f t="shared" si="77"/>
        <v/>
      </c>
      <c r="I767" s="45" t="str">
        <f>IF($G767&lt;&gt;"","Received",IF($A767="","",Validation!$D$6-$D767))</f>
        <v/>
      </c>
      <c r="J767" s="49" t="str">
        <f t="shared" si="78"/>
        <v/>
      </c>
      <c r="K767" s="49" t="str">
        <f t="shared" si="79"/>
        <v/>
      </c>
      <c r="L767" s="49" t="str">
        <f t="shared" si="80"/>
        <v/>
      </c>
      <c r="M767" s="49" t="str">
        <f t="shared" si="81"/>
        <v/>
      </c>
      <c r="N767" s="49" t="str">
        <f t="shared" si="82"/>
        <v/>
      </c>
      <c r="O767" t="str">
        <f t="shared" si="83"/>
        <v/>
      </c>
    </row>
    <row r="768" spans="1:15" ht="14.4" thickTop="1" thickBot="1" x14ac:dyDescent="0.3">
      <c r="A768" s="41" t="str">
        <f>IF('2015 data'!$A768 = "Sales", '2015 data'!B768, "")</f>
        <v/>
      </c>
      <c r="B768" s="41" t="str">
        <f>IF($A768="", "", VLOOKUP($A768, '2015 data'!B:G, 3, FALSE))</f>
        <v/>
      </c>
      <c r="C768" s="41" t="str">
        <f>IF($A768="", "", VLOOKUP($A768, '2015 data'!B:G, 4, FALSE))</f>
        <v/>
      </c>
      <c r="D768" s="42" t="str">
        <f>IF('2015 Consolidated'!$A768="", "", VLOOKUP('2015 Consolidated'!$A768, '2015 data'!B:G, 5, FALSE))</f>
        <v/>
      </c>
      <c r="E768" s="43" t="str">
        <f>IF($A768="", "", VLOOKUP($A768, '2015 data'!B:G, 6, FALSE))</f>
        <v/>
      </c>
      <c r="F768" s="43" t="str">
        <f>IF($A768="", "", IFERROR(VLOOKUP($A768, '2015 data'!C:G, 5, FALSE), 0))</f>
        <v/>
      </c>
      <c r="G768" s="44" t="str">
        <f>IFERROR(VLOOKUP($A768, '2015 data'!C:G, 4, FALSE), "")</f>
        <v/>
      </c>
      <c r="H768" s="43" t="str">
        <f t="shared" si="77"/>
        <v/>
      </c>
      <c r="I768" s="45" t="str">
        <f>IF($G768&lt;&gt;"","Received",IF($A768="","",Validation!$D$6-$D768))</f>
        <v/>
      </c>
      <c r="J768" s="49" t="str">
        <f t="shared" si="78"/>
        <v/>
      </c>
      <c r="K768" s="49" t="str">
        <f t="shared" si="79"/>
        <v/>
      </c>
      <c r="L768" s="49" t="str">
        <f t="shared" si="80"/>
        <v/>
      </c>
      <c r="M768" s="49" t="str">
        <f t="shared" si="81"/>
        <v/>
      </c>
      <c r="N768" s="49" t="str">
        <f t="shared" si="82"/>
        <v/>
      </c>
      <c r="O768" t="str">
        <f t="shared" si="83"/>
        <v/>
      </c>
    </row>
    <row r="769" spans="1:15" ht="14.4" thickTop="1" thickBot="1" x14ac:dyDescent="0.3">
      <c r="A769" s="41" t="str">
        <f>IF('2015 data'!$A769 = "Sales", '2015 data'!B769, "")</f>
        <v/>
      </c>
      <c r="B769" s="41" t="str">
        <f>IF($A769="", "", VLOOKUP($A769, '2015 data'!B:G, 3, FALSE))</f>
        <v/>
      </c>
      <c r="C769" s="41" t="str">
        <f>IF($A769="", "", VLOOKUP($A769, '2015 data'!B:G, 4, FALSE))</f>
        <v/>
      </c>
      <c r="D769" s="42" t="str">
        <f>IF('2015 Consolidated'!$A769="", "", VLOOKUP('2015 Consolidated'!$A769, '2015 data'!B:G, 5, FALSE))</f>
        <v/>
      </c>
      <c r="E769" s="43" t="str">
        <f>IF($A769="", "", VLOOKUP($A769, '2015 data'!B:G, 6, FALSE))</f>
        <v/>
      </c>
      <c r="F769" s="43" t="str">
        <f>IF($A769="", "", IFERROR(VLOOKUP($A769, '2015 data'!C:G, 5, FALSE), 0))</f>
        <v/>
      </c>
      <c r="G769" s="44" t="str">
        <f>IFERROR(VLOOKUP($A769, '2015 data'!C:G, 4, FALSE), "")</f>
        <v/>
      </c>
      <c r="H769" s="43" t="str">
        <f t="shared" si="77"/>
        <v/>
      </c>
      <c r="I769" s="45" t="str">
        <f>IF($G769&lt;&gt;"","Received",IF($A769="","",Validation!$D$6-$D769))</f>
        <v/>
      </c>
      <c r="J769" s="49" t="str">
        <f t="shared" si="78"/>
        <v/>
      </c>
      <c r="K769" s="49" t="str">
        <f t="shared" si="79"/>
        <v/>
      </c>
      <c r="L769" s="49" t="str">
        <f t="shared" si="80"/>
        <v/>
      </c>
      <c r="M769" s="49" t="str">
        <f t="shared" si="81"/>
        <v/>
      </c>
      <c r="N769" s="49" t="str">
        <f t="shared" si="82"/>
        <v/>
      </c>
      <c r="O769" t="str">
        <f t="shared" si="83"/>
        <v/>
      </c>
    </row>
    <row r="770" spans="1:15" ht="14.4" thickTop="1" thickBot="1" x14ac:dyDescent="0.3">
      <c r="A770" s="41" t="str">
        <f>IF('2015 data'!$A770 = "Sales", '2015 data'!B770, "")</f>
        <v/>
      </c>
      <c r="B770" s="41" t="str">
        <f>IF($A770="", "", VLOOKUP($A770, '2015 data'!B:G, 3, FALSE))</f>
        <v/>
      </c>
      <c r="C770" s="41" t="str">
        <f>IF($A770="", "", VLOOKUP($A770, '2015 data'!B:G, 4, FALSE))</f>
        <v/>
      </c>
      <c r="D770" s="42" t="str">
        <f>IF('2015 Consolidated'!$A770="", "", VLOOKUP('2015 Consolidated'!$A770, '2015 data'!B:G, 5, FALSE))</f>
        <v/>
      </c>
      <c r="E770" s="43" t="str">
        <f>IF($A770="", "", VLOOKUP($A770, '2015 data'!B:G, 6, FALSE))</f>
        <v/>
      </c>
      <c r="F770" s="43" t="str">
        <f>IF($A770="", "", IFERROR(VLOOKUP($A770, '2015 data'!C:G, 5, FALSE), 0))</f>
        <v/>
      </c>
      <c r="G770" s="44" t="str">
        <f>IFERROR(VLOOKUP($A770, '2015 data'!C:G, 4, FALSE), "")</f>
        <v/>
      </c>
      <c r="H770" s="43" t="str">
        <f t="shared" si="77"/>
        <v/>
      </c>
      <c r="I770" s="45" t="str">
        <f>IF($G770&lt;&gt;"","Received",IF($A770="","",Validation!$D$6-$D770))</f>
        <v/>
      </c>
      <c r="J770" s="49" t="str">
        <f t="shared" si="78"/>
        <v/>
      </c>
      <c r="K770" s="49" t="str">
        <f t="shared" si="79"/>
        <v/>
      </c>
      <c r="L770" s="49" t="str">
        <f t="shared" si="80"/>
        <v/>
      </c>
      <c r="M770" s="49" t="str">
        <f t="shared" si="81"/>
        <v/>
      </c>
      <c r="N770" s="49" t="str">
        <f t="shared" si="82"/>
        <v/>
      </c>
      <c r="O770" t="str">
        <f t="shared" si="83"/>
        <v/>
      </c>
    </row>
    <row r="771" spans="1:15" ht="14.4" thickTop="1" thickBot="1" x14ac:dyDescent="0.3">
      <c r="A771" s="41" t="str">
        <f>IF('2015 data'!$A771 = "Sales", '2015 data'!B771, "")</f>
        <v/>
      </c>
      <c r="B771" s="41" t="str">
        <f>IF($A771="", "", VLOOKUP($A771, '2015 data'!B:G, 3, FALSE))</f>
        <v/>
      </c>
      <c r="C771" s="41" t="str">
        <f>IF($A771="", "", VLOOKUP($A771, '2015 data'!B:G, 4, FALSE))</f>
        <v/>
      </c>
      <c r="D771" s="42" t="str">
        <f>IF('2015 Consolidated'!$A771="", "", VLOOKUP('2015 Consolidated'!$A771, '2015 data'!B:G, 5, FALSE))</f>
        <v/>
      </c>
      <c r="E771" s="43" t="str">
        <f>IF($A771="", "", VLOOKUP($A771, '2015 data'!B:G, 6, FALSE))</f>
        <v/>
      </c>
      <c r="F771" s="43" t="str">
        <f>IF($A771="", "", IFERROR(VLOOKUP($A771, '2015 data'!C:G, 5, FALSE), 0))</f>
        <v/>
      </c>
      <c r="G771" s="44" t="str">
        <f>IFERROR(VLOOKUP($A771, '2015 data'!C:G, 4, FALSE), "")</f>
        <v/>
      </c>
      <c r="H771" s="43" t="str">
        <f t="shared" ref="H771:H834" si="84">IFERROR($E771+$F771, "")</f>
        <v/>
      </c>
      <c r="I771" s="45" t="str">
        <f>IF($G771&lt;&gt;"","Received",IF($A771="","",Validation!$D$6-$D771))</f>
        <v/>
      </c>
      <c r="J771" s="49" t="str">
        <f t="shared" ref="J771:J834" si="85">IF($I771="", "", IF($I771="Received", 0, 1))</f>
        <v/>
      </c>
      <c r="K771" s="49" t="str">
        <f t="shared" ref="K771:K834" si="86">IF($J771=1, IF(AND($I771&lt;=30, $I771&gt;=0), "0-30 days", IF(AND($I771&lt;=60, $I771&gt;=31), "31-60 days", IF(AND($I771&lt;=90, $I771&gt;=61), "61-90 days", IF($I771&gt;90, "&gt;90 days", "")))), "")</f>
        <v/>
      </c>
      <c r="L771" s="49" t="str">
        <f t="shared" ref="L771:L834" si="87">IFERROR(YEAR($D771), "")</f>
        <v/>
      </c>
      <c r="M771" s="49" t="str">
        <f t="shared" ref="M771:M834" si="88">IFERROR(YEAR($G771), "")</f>
        <v/>
      </c>
      <c r="N771" s="49" t="str">
        <f t="shared" ref="N771:N834" si="89">IFERROR(MONTH($G771), "")</f>
        <v/>
      </c>
      <c r="O771" t="str">
        <f t="shared" ref="O771:O834" si="90">IF($A771="","",COUNTIF($A:$A,$A771))</f>
        <v/>
      </c>
    </row>
    <row r="772" spans="1:15" ht="14.4" thickTop="1" thickBot="1" x14ac:dyDescent="0.3">
      <c r="A772" s="41" t="str">
        <f>IF('2015 data'!$A772 = "Sales", '2015 data'!B772, "")</f>
        <v/>
      </c>
      <c r="B772" s="41" t="str">
        <f>IF($A772="", "", VLOOKUP($A772, '2015 data'!B:G, 3, FALSE))</f>
        <v/>
      </c>
      <c r="C772" s="41" t="str">
        <f>IF($A772="", "", VLOOKUP($A772, '2015 data'!B:G, 4, FALSE))</f>
        <v/>
      </c>
      <c r="D772" s="42" t="str">
        <f>IF('2015 Consolidated'!$A772="", "", VLOOKUP('2015 Consolidated'!$A772, '2015 data'!B:G, 5, FALSE))</f>
        <v/>
      </c>
      <c r="E772" s="43" t="str">
        <f>IF($A772="", "", VLOOKUP($A772, '2015 data'!B:G, 6, FALSE))</f>
        <v/>
      </c>
      <c r="F772" s="43" t="str">
        <f>IF($A772="", "", IFERROR(VLOOKUP($A772, '2015 data'!C:G, 5, FALSE), 0))</f>
        <v/>
      </c>
      <c r="G772" s="44" t="str">
        <f>IFERROR(VLOOKUP($A772, '2015 data'!C:G, 4, FALSE), "")</f>
        <v/>
      </c>
      <c r="H772" s="43" t="str">
        <f t="shared" si="84"/>
        <v/>
      </c>
      <c r="I772" s="45" t="str">
        <f>IF($G772&lt;&gt;"","Received",IF($A772="","",Validation!$D$6-$D772))</f>
        <v/>
      </c>
      <c r="J772" s="49" t="str">
        <f t="shared" si="85"/>
        <v/>
      </c>
      <c r="K772" s="49" t="str">
        <f t="shared" si="86"/>
        <v/>
      </c>
      <c r="L772" s="49" t="str">
        <f t="shared" si="87"/>
        <v/>
      </c>
      <c r="M772" s="49" t="str">
        <f t="shared" si="88"/>
        <v/>
      </c>
      <c r="N772" s="49" t="str">
        <f t="shared" si="89"/>
        <v/>
      </c>
      <c r="O772" t="str">
        <f t="shared" si="90"/>
        <v/>
      </c>
    </row>
    <row r="773" spans="1:15" ht="14.4" thickTop="1" thickBot="1" x14ac:dyDescent="0.3">
      <c r="A773" s="41" t="str">
        <f>IF('2015 data'!$A773 = "Sales", '2015 data'!B773, "")</f>
        <v/>
      </c>
      <c r="B773" s="41" t="str">
        <f>IF($A773="", "", VLOOKUP($A773, '2015 data'!B:G, 3, FALSE))</f>
        <v/>
      </c>
      <c r="C773" s="41" t="str">
        <f>IF($A773="", "", VLOOKUP($A773, '2015 data'!B:G, 4, FALSE))</f>
        <v/>
      </c>
      <c r="D773" s="42" t="str">
        <f>IF('2015 Consolidated'!$A773="", "", VLOOKUP('2015 Consolidated'!$A773, '2015 data'!B:G, 5, FALSE))</f>
        <v/>
      </c>
      <c r="E773" s="43" t="str">
        <f>IF($A773="", "", VLOOKUP($A773, '2015 data'!B:G, 6, FALSE))</f>
        <v/>
      </c>
      <c r="F773" s="43" t="str">
        <f>IF($A773="", "", IFERROR(VLOOKUP($A773, '2015 data'!C:G, 5, FALSE), 0))</f>
        <v/>
      </c>
      <c r="G773" s="44" t="str">
        <f>IFERROR(VLOOKUP($A773, '2015 data'!C:G, 4, FALSE), "")</f>
        <v/>
      </c>
      <c r="H773" s="43" t="str">
        <f t="shared" si="84"/>
        <v/>
      </c>
      <c r="I773" s="45" t="str">
        <f>IF($G773&lt;&gt;"","Received",IF($A773="","",Validation!$D$6-$D773))</f>
        <v/>
      </c>
      <c r="J773" s="49" t="str">
        <f t="shared" si="85"/>
        <v/>
      </c>
      <c r="K773" s="49" t="str">
        <f t="shared" si="86"/>
        <v/>
      </c>
      <c r="L773" s="49" t="str">
        <f t="shared" si="87"/>
        <v/>
      </c>
      <c r="M773" s="49" t="str">
        <f t="shared" si="88"/>
        <v/>
      </c>
      <c r="N773" s="49" t="str">
        <f t="shared" si="89"/>
        <v/>
      </c>
      <c r="O773" t="str">
        <f t="shared" si="90"/>
        <v/>
      </c>
    </row>
    <row r="774" spans="1:15" ht="14.4" thickTop="1" thickBot="1" x14ac:dyDescent="0.3">
      <c r="A774" s="41" t="str">
        <f>IF('2015 data'!$A774 = "Sales", '2015 data'!B774, "")</f>
        <v/>
      </c>
      <c r="B774" s="41" t="str">
        <f>IF($A774="", "", VLOOKUP($A774, '2015 data'!B:G, 3, FALSE))</f>
        <v/>
      </c>
      <c r="C774" s="41" t="str">
        <f>IF($A774="", "", VLOOKUP($A774, '2015 data'!B:G, 4, FALSE))</f>
        <v/>
      </c>
      <c r="D774" s="42" t="str">
        <f>IF('2015 Consolidated'!$A774="", "", VLOOKUP('2015 Consolidated'!$A774, '2015 data'!B:G, 5, FALSE))</f>
        <v/>
      </c>
      <c r="E774" s="43" t="str">
        <f>IF($A774="", "", VLOOKUP($A774, '2015 data'!B:G, 6, FALSE))</f>
        <v/>
      </c>
      <c r="F774" s="43" t="str">
        <f>IF($A774="", "", IFERROR(VLOOKUP($A774, '2015 data'!C:G, 5, FALSE), 0))</f>
        <v/>
      </c>
      <c r="G774" s="44" t="str">
        <f>IFERROR(VLOOKUP($A774, '2015 data'!C:G, 4, FALSE), "")</f>
        <v/>
      </c>
      <c r="H774" s="43" t="str">
        <f t="shared" si="84"/>
        <v/>
      </c>
      <c r="I774" s="45" t="str">
        <f>IF($G774&lt;&gt;"","Received",IF($A774="","",Validation!$D$6-$D774))</f>
        <v/>
      </c>
      <c r="J774" s="49" t="str">
        <f t="shared" si="85"/>
        <v/>
      </c>
      <c r="K774" s="49" t="str">
        <f t="shared" si="86"/>
        <v/>
      </c>
      <c r="L774" s="49" t="str">
        <f t="shared" si="87"/>
        <v/>
      </c>
      <c r="M774" s="49" t="str">
        <f t="shared" si="88"/>
        <v/>
      </c>
      <c r="N774" s="49" t="str">
        <f t="shared" si="89"/>
        <v/>
      </c>
      <c r="O774" t="str">
        <f t="shared" si="90"/>
        <v/>
      </c>
    </row>
    <row r="775" spans="1:15" ht="14.4" thickTop="1" thickBot="1" x14ac:dyDescent="0.3">
      <c r="A775" s="41" t="str">
        <f>IF('2015 data'!$A775 = "Sales", '2015 data'!B775, "")</f>
        <v/>
      </c>
      <c r="B775" s="41" t="str">
        <f>IF($A775="", "", VLOOKUP($A775, '2015 data'!B:G, 3, FALSE))</f>
        <v/>
      </c>
      <c r="C775" s="41" t="str">
        <f>IF($A775="", "", VLOOKUP($A775, '2015 data'!B:G, 4, FALSE))</f>
        <v/>
      </c>
      <c r="D775" s="42" t="str">
        <f>IF('2015 Consolidated'!$A775="", "", VLOOKUP('2015 Consolidated'!$A775, '2015 data'!B:G, 5, FALSE))</f>
        <v/>
      </c>
      <c r="E775" s="43" t="str">
        <f>IF($A775="", "", VLOOKUP($A775, '2015 data'!B:G, 6, FALSE))</f>
        <v/>
      </c>
      <c r="F775" s="43" t="str">
        <f>IF($A775="", "", IFERROR(VLOOKUP($A775, '2015 data'!C:G, 5, FALSE), 0))</f>
        <v/>
      </c>
      <c r="G775" s="44" t="str">
        <f>IFERROR(VLOOKUP($A775, '2015 data'!C:G, 4, FALSE), "")</f>
        <v/>
      </c>
      <c r="H775" s="43" t="str">
        <f t="shared" si="84"/>
        <v/>
      </c>
      <c r="I775" s="45" t="str">
        <f>IF($G775&lt;&gt;"","Received",IF($A775="","",Validation!$D$6-$D775))</f>
        <v/>
      </c>
      <c r="J775" s="49" t="str">
        <f t="shared" si="85"/>
        <v/>
      </c>
      <c r="K775" s="49" t="str">
        <f t="shared" si="86"/>
        <v/>
      </c>
      <c r="L775" s="49" t="str">
        <f t="shared" si="87"/>
        <v/>
      </c>
      <c r="M775" s="49" t="str">
        <f t="shared" si="88"/>
        <v/>
      </c>
      <c r="N775" s="49" t="str">
        <f t="shared" si="89"/>
        <v/>
      </c>
      <c r="O775" t="str">
        <f t="shared" si="90"/>
        <v/>
      </c>
    </row>
    <row r="776" spans="1:15" ht="14.4" thickTop="1" thickBot="1" x14ac:dyDescent="0.3">
      <c r="A776" s="41" t="str">
        <f>IF('2015 data'!$A776 = "Sales", '2015 data'!B776, "")</f>
        <v/>
      </c>
      <c r="B776" s="41" t="str">
        <f>IF($A776="", "", VLOOKUP($A776, '2015 data'!B:G, 3, FALSE))</f>
        <v/>
      </c>
      <c r="C776" s="41" t="str">
        <f>IF($A776="", "", VLOOKUP($A776, '2015 data'!B:G, 4, FALSE))</f>
        <v/>
      </c>
      <c r="D776" s="42" t="str">
        <f>IF('2015 Consolidated'!$A776="", "", VLOOKUP('2015 Consolidated'!$A776, '2015 data'!B:G, 5, FALSE))</f>
        <v/>
      </c>
      <c r="E776" s="43" t="str">
        <f>IF($A776="", "", VLOOKUP($A776, '2015 data'!B:G, 6, FALSE))</f>
        <v/>
      </c>
      <c r="F776" s="43" t="str">
        <f>IF($A776="", "", IFERROR(VLOOKUP($A776, '2015 data'!C:G, 5, FALSE), 0))</f>
        <v/>
      </c>
      <c r="G776" s="44" t="str">
        <f>IFERROR(VLOOKUP($A776, '2015 data'!C:G, 4, FALSE), "")</f>
        <v/>
      </c>
      <c r="H776" s="43" t="str">
        <f t="shared" si="84"/>
        <v/>
      </c>
      <c r="I776" s="45" t="str">
        <f>IF($G776&lt;&gt;"","Received",IF($A776="","",Validation!$D$6-$D776))</f>
        <v/>
      </c>
      <c r="J776" s="49" t="str">
        <f t="shared" si="85"/>
        <v/>
      </c>
      <c r="K776" s="49" t="str">
        <f t="shared" si="86"/>
        <v/>
      </c>
      <c r="L776" s="49" t="str">
        <f t="shared" si="87"/>
        <v/>
      </c>
      <c r="M776" s="49" t="str">
        <f t="shared" si="88"/>
        <v/>
      </c>
      <c r="N776" s="49" t="str">
        <f t="shared" si="89"/>
        <v/>
      </c>
      <c r="O776" t="str">
        <f t="shared" si="90"/>
        <v/>
      </c>
    </row>
    <row r="777" spans="1:15" ht="14.4" thickTop="1" thickBot="1" x14ac:dyDescent="0.3">
      <c r="A777" s="41" t="str">
        <f>IF('2015 data'!$A777 = "Sales", '2015 data'!B777, "")</f>
        <v/>
      </c>
      <c r="B777" s="41" t="str">
        <f>IF($A777="", "", VLOOKUP($A777, '2015 data'!B:G, 3, FALSE))</f>
        <v/>
      </c>
      <c r="C777" s="41" t="str">
        <f>IF($A777="", "", VLOOKUP($A777, '2015 data'!B:G, 4, FALSE))</f>
        <v/>
      </c>
      <c r="D777" s="42" t="str">
        <f>IF('2015 Consolidated'!$A777="", "", VLOOKUP('2015 Consolidated'!$A777, '2015 data'!B:G, 5, FALSE))</f>
        <v/>
      </c>
      <c r="E777" s="43" t="str">
        <f>IF($A777="", "", VLOOKUP($A777, '2015 data'!B:G, 6, FALSE))</f>
        <v/>
      </c>
      <c r="F777" s="43" t="str">
        <f>IF($A777="", "", IFERROR(VLOOKUP($A777, '2015 data'!C:G, 5, FALSE), 0))</f>
        <v/>
      </c>
      <c r="G777" s="44" t="str">
        <f>IFERROR(VLOOKUP($A777, '2015 data'!C:G, 4, FALSE), "")</f>
        <v/>
      </c>
      <c r="H777" s="43" t="str">
        <f t="shared" si="84"/>
        <v/>
      </c>
      <c r="I777" s="45" t="str">
        <f>IF($G777&lt;&gt;"","Received",IF($A777="","",Validation!$D$6-$D777))</f>
        <v/>
      </c>
      <c r="J777" s="49" t="str">
        <f t="shared" si="85"/>
        <v/>
      </c>
      <c r="K777" s="49" t="str">
        <f t="shared" si="86"/>
        <v/>
      </c>
      <c r="L777" s="49" t="str">
        <f t="shared" si="87"/>
        <v/>
      </c>
      <c r="M777" s="49" t="str">
        <f t="shared" si="88"/>
        <v/>
      </c>
      <c r="N777" s="49" t="str">
        <f t="shared" si="89"/>
        <v/>
      </c>
      <c r="O777" t="str">
        <f t="shared" si="90"/>
        <v/>
      </c>
    </row>
    <row r="778" spans="1:15" ht="14.4" thickTop="1" thickBot="1" x14ac:dyDescent="0.3">
      <c r="A778" s="41" t="str">
        <f>IF('2015 data'!$A778 = "Sales", '2015 data'!B778, "")</f>
        <v/>
      </c>
      <c r="B778" s="41" t="str">
        <f>IF($A778="", "", VLOOKUP($A778, '2015 data'!B:G, 3, FALSE))</f>
        <v/>
      </c>
      <c r="C778" s="41" t="str">
        <f>IF($A778="", "", VLOOKUP($A778, '2015 data'!B:G, 4, FALSE))</f>
        <v/>
      </c>
      <c r="D778" s="42" t="str">
        <f>IF('2015 Consolidated'!$A778="", "", VLOOKUP('2015 Consolidated'!$A778, '2015 data'!B:G, 5, FALSE))</f>
        <v/>
      </c>
      <c r="E778" s="43" t="str">
        <f>IF($A778="", "", VLOOKUP($A778, '2015 data'!B:G, 6, FALSE))</f>
        <v/>
      </c>
      <c r="F778" s="43" t="str">
        <f>IF($A778="", "", IFERROR(VLOOKUP($A778, '2015 data'!C:G, 5, FALSE), 0))</f>
        <v/>
      </c>
      <c r="G778" s="44" t="str">
        <f>IFERROR(VLOOKUP($A778, '2015 data'!C:G, 4, FALSE), "")</f>
        <v/>
      </c>
      <c r="H778" s="43" t="str">
        <f t="shared" si="84"/>
        <v/>
      </c>
      <c r="I778" s="45" t="str">
        <f>IF($G778&lt;&gt;"","Received",IF($A778="","",Validation!$D$6-$D778))</f>
        <v/>
      </c>
      <c r="J778" s="49" t="str">
        <f t="shared" si="85"/>
        <v/>
      </c>
      <c r="K778" s="49" t="str">
        <f t="shared" si="86"/>
        <v/>
      </c>
      <c r="L778" s="49" t="str">
        <f t="shared" si="87"/>
        <v/>
      </c>
      <c r="M778" s="49" t="str">
        <f t="shared" si="88"/>
        <v/>
      </c>
      <c r="N778" s="49" t="str">
        <f t="shared" si="89"/>
        <v/>
      </c>
      <c r="O778" t="str">
        <f t="shared" si="90"/>
        <v/>
      </c>
    </row>
    <row r="779" spans="1:15" ht="14.4" thickTop="1" thickBot="1" x14ac:dyDescent="0.3">
      <c r="A779" s="41" t="str">
        <f>IF('2015 data'!$A779 = "Sales", '2015 data'!B779, "")</f>
        <v/>
      </c>
      <c r="B779" s="41" t="str">
        <f>IF($A779="", "", VLOOKUP($A779, '2015 data'!B:G, 3, FALSE))</f>
        <v/>
      </c>
      <c r="C779" s="41" t="str">
        <f>IF($A779="", "", VLOOKUP($A779, '2015 data'!B:G, 4, FALSE))</f>
        <v/>
      </c>
      <c r="D779" s="42" t="str">
        <f>IF('2015 Consolidated'!$A779="", "", VLOOKUP('2015 Consolidated'!$A779, '2015 data'!B:G, 5, FALSE))</f>
        <v/>
      </c>
      <c r="E779" s="43" t="str">
        <f>IF($A779="", "", VLOOKUP($A779, '2015 data'!B:G, 6, FALSE))</f>
        <v/>
      </c>
      <c r="F779" s="43" t="str">
        <f>IF($A779="", "", IFERROR(VLOOKUP($A779, '2015 data'!C:G, 5, FALSE), 0))</f>
        <v/>
      </c>
      <c r="G779" s="44" t="str">
        <f>IFERROR(VLOOKUP($A779, '2015 data'!C:G, 4, FALSE), "")</f>
        <v/>
      </c>
      <c r="H779" s="43" t="str">
        <f t="shared" si="84"/>
        <v/>
      </c>
      <c r="I779" s="45" t="str">
        <f>IF($G779&lt;&gt;"","Received",IF($A779="","",Validation!$D$6-$D779))</f>
        <v/>
      </c>
      <c r="J779" s="49" t="str">
        <f t="shared" si="85"/>
        <v/>
      </c>
      <c r="K779" s="49" t="str">
        <f t="shared" si="86"/>
        <v/>
      </c>
      <c r="L779" s="49" t="str">
        <f t="shared" si="87"/>
        <v/>
      </c>
      <c r="M779" s="49" t="str">
        <f t="shared" si="88"/>
        <v/>
      </c>
      <c r="N779" s="49" t="str">
        <f t="shared" si="89"/>
        <v/>
      </c>
      <c r="O779" t="str">
        <f t="shared" si="90"/>
        <v/>
      </c>
    </row>
    <row r="780" spans="1:15" ht="14.4" thickTop="1" thickBot="1" x14ac:dyDescent="0.3">
      <c r="A780" s="41" t="str">
        <f>IF('2015 data'!$A780 = "Sales", '2015 data'!B780, "")</f>
        <v/>
      </c>
      <c r="B780" s="41" t="str">
        <f>IF($A780="", "", VLOOKUP($A780, '2015 data'!B:G, 3, FALSE))</f>
        <v/>
      </c>
      <c r="C780" s="41" t="str">
        <f>IF($A780="", "", VLOOKUP($A780, '2015 data'!B:G, 4, FALSE))</f>
        <v/>
      </c>
      <c r="D780" s="42" t="str">
        <f>IF('2015 Consolidated'!$A780="", "", VLOOKUP('2015 Consolidated'!$A780, '2015 data'!B:G, 5, FALSE))</f>
        <v/>
      </c>
      <c r="E780" s="43" t="str">
        <f>IF($A780="", "", VLOOKUP($A780, '2015 data'!B:G, 6, FALSE))</f>
        <v/>
      </c>
      <c r="F780" s="43" t="str">
        <f>IF($A780="", "", IFERROR(VLOOKUP($A780, '2015 data'!C:G, 5, FALSE), 0))</f>
        <v/>
      </c>
      <c r="G780" s="44" t="str">
        <f>IFERROR(VLOOKUP($A780, '2015 data'!C:G, 4, FALSE), "")</f>
        <v/>
      </c>
      <c r="H780" s="43" t="str">
        <f t="shared" si="84"/>
        <v/>
      </c>
      <c r="I780" s="45" t="str">
        <f>IF($G780&lt;&gt;"","Received",IF($A780="","",Validation!$D$6-$D780))</f>
        <v/>
      </c>
      <c r="J780" s="49" t="str">
        <f t="shared" si="85"/>
        <v/>
      </c>
      <c r="K780" s="49" t="str">
        <f t="shared" si="86"/>
        <v/>
      </c>
      <c r="L780" s="49" t="str">
        <f t="shared" si="87"/>
        <v/>
      </c>
      <c r="M780" s="49" t="str">
        <f t="shared" si="88"/>
        <v/>
      </c>
      <c r="N780" s="49" t="str">
        <f t="shared" si="89"/>
        <v/>
      </c>
      <c r="O780" t="str">
        <f t="shared" si="90"/>
        <v/>
      </c>
    </row>
    <row r="781" spans="1:15" ht="14.4" thickTop="1" thickBot="1" x14ac:dyDescent="0.3">
      <c r="A781" s="41" t="str">
        <f>IF('2015 data'!$A781 = "Sales", '2015 data'!B781, "")</f>
        <v/>
      </c>
      <c r="B781" s="41" t="str">
        <f>IF($A781="", "", VLOOKUP($A781, '2015 data'!B:G, 3, FALSE))</f>
        <v/>
      </c>
      <c r="C781" s="41" t="str">
        <f>IF($A781="", "", VLOOKUP($A781, '2015 data'!B:G, 4, FALSE))</f>
        <v/>
      </c>
      <c r="D781" s="42" t="str">
        <f>IF('2015 Consolidated'!$A781="", "", VLOOKUP('2015 Consolidated'!$A781, '2015 data'!B:G, 5, FALSE))</f>
        <v/>
      </c>
      <c r="E781" s="43" t="str">
        <f>IF($A781="", "", VLOOKUP($A781, '2015 data'!B:G, 6, FALSE))</f>
        <v/>
      </c>
      <c r="F781" s="43" t="str">
        <f>IF($A781="", "", IFERROR(VLOOKUP($A781, '2015 data'!C:G, 5, FALSE), 0))</f>
        <v/>
      </c>
      <c r="G781" s="44" t="str">
        <f>IFERROR(VLOOKUP($A781, '2015 data'!C:G, 4, FALSE), "")</f>
        <v/>
      </c>
      <c r="H781" s="43" t="str">
        <f t="shared" si="84"/>
        <v/>
      </c>
      <c r="I781" s="45" t="str">
        <f>IF($G781&lt;&gt;"","Received",IF($A781="","",Validation!$D$6-$D781))</f>
        <v/>
      </c>
      <c r="J781" s="49" t="str">
        <f t="shared" si="85"/>
        <v/>
      </c>
      <c r="K781" s="49" t="str">
        <f t="shared" si="86"/>
        <v/>
      </c>
      <c r="L781" s="49" t="str">
        <f t="shared" si="87"/>
        <v/>
      </c>
      <c r="M781" s="49" t="str">
        <f t="shared" si="88"/>
        <v/>
      </c>
      <c r="N781" s="49" t="str">
        <f t="shared" si="89"/>
        <v/>
      </c>
      <c r="O781" t="str">
        <f t="shared" si="90"/>
        <v/>
      </c>
    </row>
    <row r="782" spans="1:15" ht="14.4" thickTop="1" thickBot="1" x14ac:dyDescent="0.3">
      <c r="A782" s="41" t="str">
        <f>IF('2015 data'!$A782 = "Sales", '2015 data'!B782, "")</f>
        <v/>
      </c>
      <c r="B782" s="41" t="str">
        <f>IF($A782="", "", VLOOKUP($A782, '2015 data'!B:G, 3, FALSE))</f>
        <v/>
      </c>
      <c r="C782" s="41" t="str">
        <f>IF($A782="", "", VLOOKUP($A782, '2015 data'!B:G, 4, FALSE))</f>
        <v/>
      </c>
      <c r="D782" s="42" t="str">
        <f>IF('2015 Consolidated'!$A782="", "", VLOOKUP('2015 Consolidated'!$A782, '2015 data'!B:G, 5, FALSE))</f>
        <v/>
      </c>
      <c r="E782" s="43" t="str">
        <f>IF($A782="", "", VLOOKUP($A782, '2015 data'!B:G, 6, FALSE))</f>
        <v/>
      </c>
      <c r="F782" s="43" t="str">
        <f>IF($A782="", "", IFERROR(VLOOKUP($A782, '2015 data'!C:G, 5, FALSE), 0))</f>
        <v/>
      </c>
      <c r="G782" s="44" t="str">
        <f>IFERROR(VLOOKUP($A782, '2015 data'!C:G, 4, FALSE), "")</f>
        <v/>
      </c>
      <c r="H782" s="43" t="str">
        <f t="shared" si="84"/>
        <v/>
      </c>
      <c r="I782" s="45" t="str">
        <f>IF($G782&lt;&gt;"","Received",IF($A782="","",Validation!$D$6-$D782))</f>
        <v/>
      </c>
      <c r="J782" s="49" t="str">
        <f t="shared" si="85"/>
        <v/>
      </c>
      <c r="K782" s="49" t="str">
        <f t="shared" si="86"/>
        <v/>
      </c>
      <c r="L782" s="49" t="str">
        <f t="shared" si="87"/>
        <v/>
      </c>
      <c r="M782" s="49" t="str">
        <f t="shared" si="88"/>
        <v/>
      </c>
      <c r="N782" s="49" t="str">
        <f t="shared" si="89"/>
        <v/>
      </c>
      <c r="O782" t="str">
        <f t="shared" si="90"/>
        <v/>
      </c>
    </row>
    <row r="783" spans="1:15" ht="14.4" thickTop="1" thickBot="1" x14ac:dyDescent="0.3">
      <c r="A783" s="41" t="str">
        <f>IF('2015 data'!$A783 = "Sales", '2015 data'!B783, "")</f>
        <v/>
      </c>
      <c r="B783" s="41" t="str">
        <f>IF($A783="", "", VLOOKUP($A783, '2015 data'!B:G, 3, FALSE))</f>
        <v/>
      </c>
      <c r="C783" s="41" t="str">
        <f>IF($A783="", "", VLOOKUP($A783, '2015 data'!B:G, 4, FALSE))</f>
        <v/>
      </c>
      <c r="D783" s="42" t="str">
        <f>IF('2015 Consolidated'!$A783="", "", VLOOKUP('2015 Consolidated'!$A783, '2015 data'!B:G, 5, FALSE))</f>
        <v/>
      </c>
      <c r="E783" s="43" t="str">
        <f>IF($A783="", "", VLOOKUP($A783, '2015 data'!B:G, 6, FALSE))</f>
        <v/>
      </c>
      <c r="F783" s="43" t="str">
        <f>IF($A783="", "", IFERROR(VLOOKUP($A783, '2015 data'!C:G, 5, FALSE), 0))</f>
        <v/>
      </c>
      <c r="G783" s="44" t="str">
        <f>IFERROR(VLOOKUP($A783, '2015 data'!C:G, 4, FALSE), "")</f>
        <v/>
      </c>
      <c r="H783" s="43" t="str">
        <f t="shared" si="84"/>
        <v/>
      </c>
      <c r="I783" s="45" t="str">
        <f>IF($G783&lt;&gt;"","Received",IF($A783="","",Validation!$D$6-$D783))</f>
        <v/>
      </c>
      <c r="J783" s="49" t="str">
        <f t="shared" si="85"/>
        <v/>
      </c>
      <c r="K783" s="49" t="str">
        <f t="shared" si="86"/>
        <v/>
      </c>
      <c r="L783" s="49" t="str">
        <f t="shared" si="87"/>
        <v/>
      </c>
      <c r="M783" s="49" t="str">
        <f t="shared" si="88"/>
        <v/>
      </c>
      <c r="N783" s="49" t="str">
        <f t="shared" si="89"/>
        <v/>
      </c>
      <c r="O783" t="str">
        <f t="shared" si="90"/>
        <v/>
      </c>
    </row>
    <row r="784" spans="1:15" ht="14.4" thickTop="1" thickBot="1" x14ac:dyDescent="0.3">
      <c r="A784" s="41" t="str">
        <f>IF('2015 data'!$A784 = "Sales", '2015 data'!B784, "")</f>
        <v/>
      </c>
      <c r="B784" s="41" t="str">
        <f>IF($A784="", "", VLOOKUP($A784, '2015 data'!B:G, 3, FALSE))</f>
        <v/>
      </c>
      <c r="C784" s="41" t="str">
        <f>IF($A784="", "", VLOOKUP($A784, '2015 data'!B:G, 4, FALSE))</f>
        <v/>
      </c>
      <c r="D784" s="42" t="str">
        <f>IF('2015 Consolidated'!$A784="", "", VLOOKUP('2015 Consolidated'!$A784, '2015 data'!B:G, 5, FALSE))</f>
        <v/>
      </c>
      <c r="E784" s="43" t="str">
        <f>IF($A784="", "", VLOOKUP($A784, '2015 data'!B:G, 6, FALSE))</f>
        <v/>
      </c>
      <c r="F784" s="43" t="str">
        <f>IF($A784="", "", IFERROR(VLOOKUP($A784, '2015 data'!C:G, 5, FALSE), 0))</f>
        <v/>
      </c>
      <c r="G784" s="44" t="str">
        <f>IFERROR(VLOOKUP($A784, '2015 data'!C:G, 4, FALSE), "")</f>
        <v/>
      </c>
      <c r="H784" s="43" t="str">
        <f t="shared" si="84"/>
        <v/>
      </c>
      <c r="I784" s="45" t="str">
        <f>IF($G784&lt;&gt;"","Received",IF($A784="","",Validation!$D$6-$D784))</f>
        <v/>
      </c>
      <c r="J784" s="49" t="str">
        <f t="shared" si="85"/>
        <v/>
      </c>
      <c r="K784" s="49" t="str">
        <f t="shared" si="86"/>
        <v/>
      </c>
      <c r="L784" s="49" t="str">
        <f t="shared" si="87"/>
        <v/>
      </c>
      <c r="M784" s="49" t="str">
        <f t="shared" si="88"/>
        <v/>
      </c>
      <c r="N784" s="49" t="str">
        <f t="shared" si="89"/>
        <v/>
      </c>
      <c r="O784" t="str">
        <f t="shared" si="90"/>
        <v/>
      </c>
    </row>
    <row r="785" spans="1:15" ht="14.4" thickTop="1" thickBot="1" x14ac:dyDescent="0.3">
      <c r="A785" s="41" t="str">
        <f>IF('2015 data'!$A785 = "Sales", '2015 data'!B785, "")</f>
        <v/>
      </c>
      <c r="B785" s="41" t="str">
        <f>IF($A785="", "", VLOOKUP($A785, '2015 data'!B:G, 3, FALSE))</f>
        <v/>
      </c>
      <c r="C785" s="41" t="str">
        <f>IF($A785="", "", VLOOKUP($A785, '2015 data'!B:G, 4, FALSE))</f>
        <v/>
      </c>
      <c r="D785" s="42" t="str">
        <f>IF('2015 Consolidated'!$A785="", "", VLOOKUP('2015 Consolidated'!$A785, '2015 data'!B:G, 5, FALSE))</f>
        <v/>
      </c>
      <c r="E785" s="43" t="str">
        <f>IF($A785="", "", VLOOKUP($A785, '2015 data'!B:G, 6, FALSE))</f>
        <v/>
      </c>
      <c r="F785" s="43" t="str">
        <f>IF($A785="", "", IFERROR(VLOOKUP($A785, '2015 data'!C:G, 5, FALSE), 0))</f>
        <v/>
      </c>
      <c r="G785" s="44" t="str">
        <f>IFERROR(VLOOKUP($A785, '2015 data'!C:G, 4, FALSE), "")</f>
        <v/>
      </c>
      <c r="H785" s="43" t="str">
        <f t="shared" si="84"/>
        <v/>
      </c>
      <c r="I785" s="45" t="str">
        <f>IF($G785&lt;&gt;"","Received",IF($A785="","",Validation!$D$6-$D785))</f>
        <v/>
      </c>
      <c r="J785" s="49" t="str">
        <f t="shared" si="85"/>
        <v/>
      </c>
      <c r="K785" s="49" t="str">
        <f t="shared" si="86"/>
        <v/>
      </c>
      <c r="L785" s="49" t="str">
        <f t="shared" si="87"/>
        <v/>
      </c>
      <c r="M785" s="49" t="str">
        <f t="shared" si="88"/>
        <v/>
      </c>
      <c r="N785" s="49" t="str">
        <f t="shared" si="89"/>
        <v/>
      </c>
      <c r="O785" t="str">
        <f t="shared" si="90"/>
        <v/>
      </c>
    </row>
    <row r="786" spans="1:15" ht="14.4" thickTop="1" thickBot="1" x14ac:dyDescent="0.3">
      <c r="A786" s="41" t="str">
        <f>IF('2015 data'!$A786 = "Sales", '2015 data'!B786, "")</f>
        <v/>
      </c>
      <c r="B786" s="41" t="str">
        <f>IF($A786="", "", VLOOKUP($A786, '2015 data'!B:G, 3, FALSE))</f>
        <v/>
      </c>
      <c r="C786" s="41" t="str">
        <f>IF($A786="", "", VLOOKUP($A786, '2015 data'!B:G, 4, FALSE))</f>
        <v/>
      </c>
      <c r="D786" s="42" t="str">
        <f>IF('2015 Consolidated'!$A786="", "", VLOOKUP('2015 Consolidated'!$A786, '2015 data'!B:G, 5, FALSE))</f>
        <v/>
      </c>
      <c r="E786" s="43" t="str">
        <f>IF($A786="", "", VLOOKUP($A786, '2015 data'!B:G, 6, FALSE))</f>
        <v/>
      </c>
      <c r="F786" s="43" t="str">
        <f>IF($A786="", "", IFERROR(VLOOKUP($A786, '2015 data'!C:G, 5, FALSE), 0))</f>
        <v/>
      </c>
      <c r="G786" s="44" t="str">
        <f>IFERROR(VLOOKUP($A786, '2015 data'!C:G, 4, FALSE), "")</f>
        <v/>
      </c>
      <c r="H786" s="43" t="str">
        <f t="shared" si="84"/>
        <v/>
      </c>
      <c r="I786" s="45" t="str">
        <f>IF($G786&lt;&gt;"","Received",IF($A786="","",Validation!$D$6-$D786))</f>
        <v/>
      </c>
      <c r="J786" s="49" t="str">
        <f t="shared" si="85"/>
        <v/>
      </c>
      <c r="K786" s="49" t="str">
        <f t="shared" si="86"/>
        <v/>
      </c>
      <c r="L786" s="49" t="str">
        <f t="shared" si="87"/>
        <v/>
      </c>
      <c r="M786" s="49" t="str">
        <f t="shared" si="88"/>
        <v/>
      </c>
      <c r="N786" s="49" t="str">
        <f t="shared" si="89"/>
        <v/>
      </c>
      <c r="O786" t="str">
        <f t="shared" si="90"/>
        <v/>
      </c>
    </row>
    <row r="787" spans="1:15" ht="14.4" thickTop="1" thickBot="1" x14ac:dyDescent="0.3">
      <c r="A787" s="41" t="str">
        <f>IF('2015 data'!$A787 = "Sales", '2015 data'!B787, "")</f>
        <v/>
      </c>
      <c r="B787" s="41" t="str">
        <f>IF($A787="", "", VLOOKUP($A787, '2015 data'!B:G, 3, FALSE))</f>
        <v/>
      </c>
      <c r="C787" s="41" t="str">
        <f>IF($A787="", "", VLOOKUP($A787, '2015 data'!B:G, 4, FALSE))</f>
        <v/>
      </c>
      <c r="D787" s="42" t="str">
        <f>IF('2015 Consolidated'!$A787="", "", VLOOKUP('2015 Consolidated'!$A787, '2015 data'!B:G, 5, FALSE))</f>
        <v/>
      </c>
      <c r="E787" s="43" t="str">
        <f>IF($A787="", "", VLOOKUP($A787, '2015 data'!B:G, 6, FALSE))</f>
        <v/>
      </c>
      <c r="F787" s="43" t="str">
        <f>IF($A787="", "", IFERROR(VLOOKUP($A787, '2015 data'!C:G, 5, FALSE), 0))</f>
        <v/>
      </c>
      <c r="G787" s="44" t="str">
        <f>IFERROR(VLOOKUP($A787, '2015 data'!C:G, 4, FALSE), "")</f>
        <v/>
      </c>
      <c r="H787" s="43" t="str">
        <f t="shared" si="84"/>
        <v/>
      </c>
      <c r="I787" s="45" t="str">
        <f>IF($G787&lt;&gt;"","Received",IF($A787="","",Validation!$D$6-$D787))</f>
        <v/>
      </c>
      <c r="J787" s="49" t="str">
        <f t="shared" si="85"/>
        <v/>
      </c>
      <c r="K787" s="49" t="str">
        <f t="shared" si="86"/>
        <v/>
      </c>
      <c r="L787" s="49" t="str">
        <f t="shared" si="87"/>
        <v/>
      </c>
      <c r="M787" s="49" t="str">
        <f t="shared" si="88"/>
        <v/>
      </c>
      <c r="N787" s="49" t="str">
        <f t="shared" si="89"/>
        <v/>
      </c>
      <c r="O787" t="str">
        <f t="shared" si="90"/>
        <v/>
      </c>
    </row>
    <row r="788" spans="1:15" ht="14.4" thickTop="1" thickBot="1" x14ac:dyDescent="0.3">
      <c r="A788" s="41" t="str">
        <f>IF('2015 data'!$A788 = "Sales", '2015 data'!B788, "")</f>
        <v/>
      </c>
      <c r="B788" s="41" t="str">
        <f>IF($A788="", "", VLOOKUP($A788, '2015 data'!B:G, 3, FALSE))</f>
        <v/>
      </c>
      <c r="C788" s="41" t="str">
        <f>IF($A788="", "", VLOOKUP($A788, '2015 data'!B:G, 4, FALSE))</f>
        <v/>
      </c>
      <c r="D788" s="42" t="str">
        <f>IF('2015 Consolidated'!$A788="", "", VLOOKUP('2015 Consolidated'!$A788, '2015 data'!B:G, 5, FALSE))</f>
        <v/>
      </c>
      <c r="E788" s="43" t="str">
        <f>IF($A788="", "", VLOOKUP($A788, '2015 data'!B:G, 6, FALSE))</f>
        <v/>
      </c>
      <c r="F788" s="43" t="str">
        <f>IF($A788="", "", IFERROR(VLOOKUP($A788, '2015 data'!C:G, 5, FALSE), 0))</f>
        <v/>
      </c>
      <c r="G788" s="44" t="str">
        <f>IFERROR(VLOOKUP($A788, '2015 data'!C:G, 4, FALSE), "")</f>
        <v/>
      </c>
      <c r="H788" s="43" t="str">
        <f t="shared" si="84"/>
        <v/>
      </c>
      <c r="I788" s="45" t="str">
        <f>IF($G788&lt;&gt;"","Received",IF($A788="","",Validation!$D$6-$D788))</f>
        <v/>
      </c>
      <c r="J788" s="49" t="str">
        <f t="shared" si="85"/>
        <v/>
      </c>
      <c r="K788" s="49" t="str">
        <f t="shared" si="86"/>
        <v/>
      </c>
      <c r="L788" s="49" t="str">
        <f t="shared" si="87"/>
        <v/>
      </c>
      <c r="M788" s="49" t="str">
        <f t="shared" si="88"/>
        <v/>
      </c>
      <c r="N788" s="49" t="str">
        <f t="shared" si="89"/>
        <v/>
      </c>
      <c r="O788" t="str">
        <f t="shared" si="90"/>
        <v/>
      </c>
    </row>
    <row r="789" spans="1:15" ht="14.4" thickTop="1" thickBot="1" x14ac:dyDescent="0.3">
      <c r="A789" s="41" t="str">
        <f>IF('2015 data'!$A789 = "Sales", '2015 data'!B789, "")</f>
        <v/>
      </c>
      <c r="B789" s="41" t="str">
        <f>IF($A789="", "", VLOOKUP($A789, '2015 data'!B:G, 3, FALSE))</f>
        <v/>
      </c>
      <c r="C789" s="41" t="str">
        <f>IF($A789="", "", VLOOKUP($A789, '2015 data'!B:G, 4, FALSE))</f>
        <v/>
      </c>
      <c r="D789" s="42" t="str">
        <f>IF('2015 Consolidated'!$A789="", "", VLOOKUP('2015 Consolidated'!$A789, '2015 data'!B:G, 5, FALSE))</f>
        <v/>
      </c>
      <c r="E789" s="43" t="str">
        <f>IF($A789="", "", VLOOKUP($A789, '2015 data'!B:G, 6, FALSE))</f>
        <v/>
      </c>
      <c r="F789" s="43" t="str">
        <f>IF($A789="", "", IFERROR(VLOOKUP($A789, '2015 data'!C:G, 5, FALSE), 0))</f>
        <v/>
      </c>
      <c r="G789" s="44" t="str">
        <f>IFERROR(VLOOKUP($A789, '2015 data'!C:G, 4, FALSE), "")</f>
        <v/>
      </c>
      <c r="H789" s="43" t="str">
        <f t="shared" si="84"/>
        <v/>
      </c>
      <c r="I789" s="45" t="str">
        <f>IF($G789&lt;&gt;"","Received",IF($A789="","",Validation!$D$6-$D789))</f>
        <v/>
      </c>
      <c r="J789" s="49" t="str">
        <f t="shared" si="85"/>
        <v/>
      </c>
      <c r="K789" s="49" t="str">
        <f t="shared" si="86"/>
        <v/>
      </c>
      <c r="L789" s="49" t="str">
        <f t="shared" si="87"/>
        <v/>
      </c>
      <c r="M789" s="49" t="str">
        <f t="shared" si="88"/>
        <v/>
      </c>
      <c r="N789" s="49" t="str">
        <f t="shared" si="89"/>
        <v/>
      </c>
      <c r="O789" t="str">
        <f t="shared" si="90"/>
        <v/>
      </c>
    </row>
    <row r="790" spans="1:15" ht="14.4" thickTop="1" thickBot="1" x14ac:dyDescent="0.3">
      <c r="A790" s="41" t="str">
        <f>IF('2015 data'!$A790 = "Sales", '2015 data'!B790, "")</f>
        <v/>
      </c>
      <c r="B790" s="41" t="str">
        <f>IF($A790="", "", VLOOKUP($A790, '2015 data'!B:G, 3, FALSE))</f>
        <v/>
      </c>
      <c r="C790" s="41" t="str">
        <f>IF($A790="", "", VLOOKUP($A790, '2015 data'!B:G, 4, FALSE))</f>
        <v/>
      </c>
      <c r="D790" s="42" t="str">
        <f>IF('2015 Consolidated'!$A790="", "", VLOOKUP('2015 Consolidated'!$A790, '2015 data'!B:G, 5, FALSE))</f>
        <v/>
      </c>
      <c r="E790" s="43" t="str">
        <f>IF($A790="", "", VLOOKUP($A790, '2015 data'!B:G, 6, FALSE))</f>
        <v/>
      </c>
      <c r="F790" s="43" t="str">
        <f>IF($A790="", "", IFERROR(VLOOKUP($A790, '2015 data'!C:G, 5, FALSE), 0))</f>
        <v/>
      </c>
      <c r="G790" s="44" t="str">
        <f>IFERROR(VLOOKUP($A790, '2015 data'!C:G, 4, FALSE), "")</f>
        <v/>
      </c>
      <c r="H790" s="43" t="str">
        <f t="shared" si="84"/>
        <v/>
      </c>
      <c r="I790" s="45" t="str">
        <f>IF($G790&lt;&gt;"","Received",IF($A790="","",Validation!$D$6-$D790))</f>
        <v/>
      </c>
      <c r="J790" s="49" t="str">
        <f t="shared" si="85"/>
        <v/>
      </c>
      <c r="K790" s="49" t="str">
        <f t="shared" si="86"/>
        <v/>
      </c>
      <c r="L790" s="49" t="str">
        <f t="shared" si="87"/>
        <v/>
      </c>
      <c r="M790" s="49" t="str">
        <f t="shared" si="88"/>
        <v/>
      </c>
      <c r="N790" s="49" t="str">
        <f t="shared" si="89"/>
        <v/>
      </c>
      <c r="O790" t="str">
        <f t="shared" si="90"/>
        <v/>
      </c>
    </row>
    <row r="791" spans="1:15" ht="14.4" thickTop="1" thickBot="1" x14ac:dyDescent="0.3">
      <c r="A791" s="41" t="str">
        <f>IF('2015 data'!$A791 = "Sales", '2015 data'!B791, "")</f>
        <v/>
      </c>
      <c r="B791" s="41" t="str">
        <f>IF($A791="", "", VLOOKUP($A791, '2015 data'!B:G, 3, FALSE))</f>
        <v/>
      </c>
      <c r="C791" s="41" t="str">
        <f>IF($A791="", "", VLOOKUP($A791, '2015 data'!B:G, 4, FALSE))</f>
        <v/>
      </c>
      <c r="D791" s="42" t="str">
        <f>IF('2015 Consolidated'!$A791="", "", VLOOKUP('2015 Consolidated'!$A791, '2015 data'!B:G, 5, FALSE))</f>
        <v/>
      </c>
      <c r="E791" s="43" t="str">
        <f>IF($A791="", "", VLOOKUP($A791, '2015 data'!B:G, 6, FALSE))</f>
        <v/>
      </c>
      <c r="F791" s="43" t="str">
        <f>IF($A791="", "", IFERROR(VLOOKUP($A791, '2015 data'!C:G, 5, FALSE), 0))</f>
        <v/>
      </c>
      <c r="G791" s="44" t="str">
        <f>IFERROR(VLOOKUP($A791, '2015 data'!C:G, 4, FALSE), "")</f>
        <v/>
      </c>
      <c r="H791" s="43" t="str">
        <f t="shared" si="84"/>
        <v/>
      </c>
      <c r="I791" s="45" t="str">
        <f>IF($G791&lt;&gt;"","Received",IF($A791="","",Validation!$D$6-$D791))</f>
        <v/>
      </c>
      <c r="J791" s="49" t="str">
        <f t="shared" si="85"/>
        <v/>
      </c>
      <c r="K791" s="49" t="str">
        <f t="shared" si="86"/>
        <v/>
      </c>
      <c r="L791" s="49" t="str">
        <f t="shared" si="87"/>
        <v/>
      </c>
      <c r="M791" s="49" t="str">
        <f t="shared" si="88"/>
        <v/>
      </c>
      <c r="N791" s="49" t="str">
        <f t="shared" si="89"/>
        <v/>
      </c>
      <c r="O791" t="str">
        <f t="shared" si="90"/>
        <v/>
      </c>
    </row>
    <row r="792" spans="1:15" ht="14.4" thickTop="1" thickBot="1" x14ac:dyDescent="0.3">
      <c r="A792" s="41" t="str">
        <f>IF('2015 data'!$A792 = "Sales", '2015 data'!B792, "")</f>
        <v/>
      </c>
      <c r="B792" s="41" t="str">
        <f>IF($A792="", "", VLOOKUP($A792, '2015 data'!B:G, 3, FALSE))</f>
        <v/>
      </c>
      <c r="C792" s="41" t="str">
        <f>IF($A792="", "", VLOOKUP($A792, '2015 data'!B:G, 4, FALSE))</f>
        <v/>
      </c>
      <c r="D792" s="42" t="str">
        <f>IF('2015 Consolidated'!$A792="", "", VLOOKUP('2015 Consolidated'!$A792, '2015 data'!B:G, 5, FALSE))</f>
        <v/>
      </c>
      <c r="E792" s="43" t="str">
        <f>IF($A792="", "", VLOOKUP($A792, '2015 data'!B:G, 6, FALSE))</f>
        <v/>
      </c>
      <c r="F792" s="43" t="str">
        <f>IF($A792="", "", IFERROR(VLOOKUP($A792, '2015 data'!C:G, 5, FALSE), 0))</f>
        <v/>
      </c>
      <c r="G792" s="44" t="str">
        <f>IFERROR(VLOOKUP($A792, '2015 data'!C:G, 4, FALSE), "")</f>
        <v/>
      </c>
      <c r="H792" s="43" t="str">
        <f t="shared" si="84"/>
        <v/>
      </c>
      <c r="I792" s="45" t="str">
        <f>IF($G792&lt;&gt;"","Received",IF($A792="","",Validation!$D$6-$D792))</f>
        <v/>
      </c>
      <c r="J792" s="49" t="str">
        <f t="shared" si="85"/>
        <v/>
      </c>
      <c r="K792" s="49" t="str">
        <f t="shared" si="86"/>
        <v/>
      </c>
      <c r="L792" s="49" t="str">
        <f t="shared" si="87"/>
        <v/>
      </c>
      <c r="M792" s="49" t="str">
        <f t="shared" si="88"/>
        <v/>
      </c>
      <c r="N792" s="49" t="str">
        <f t="shared" si="89"/>
        <v/>
      </c>
      <c r="O792" t="str">
        <f t="shared" si="90"/>
        <v/>
      </c>
    </row>
    <row r="793" spans="1:15" ht="14.4" thickTop="1" thickBot="1" x14ac:dyDescent="0.3">
      <c r="A793" s="41" t="str">
        <f>IF('2015 data'!$A793 = "Sales", '2015 data'!B793, "")</f>
        <v/>
      </c>
      <c r="B793" s="41" t="str">
        <f>IF($A793="", "", VLOOKUP($A793, '2015 data'!B:G, 3, FALSE))</f>
        <v/>
      </c>
      <c r="C793" s="41" t="str">
        <f>IF($A793="", "", VLOOKUP($A793, '2015 data'!B:G, 4, FALSE))</f>
        <v/>
      </c>
      <c r="D793" s="42" t="str">
        <f>IF('2015 Consolidated'!$A793="", "", VLOOKUP('2015 Consolidated'!$A793, '2015 data'!B:G, 5, FALSE))</f>
        <v/>
      </c>
      <c r="E793" s="43" t="str">
        <f>IF($A793="", "", VLOOKUP($A793, '2015 data'!B:G, 6, FALSE))</f>
        <v/>
      </c>
      <c r="F793" s="43" t="str">
        <f>IF($A793="", "", IFERROR(VLOOKUP($A793, '2015 data'!C:G, 5, FALSE), 0))</f>
        <v/>
      </c>
      <c r="G793" s="44" t="str">
        <f>IFERROR(VLOOKUP($A793, '2015 data'!C:G, 4, FALSE), "")</f>
        <v/>
      </c>
      <c r="H793" s="43" t="str">
        <f t="shared" si="84"/>
        <v/>
      </c>
      <c r="I793" s="45" t="str">
        <f>IF($G793&lt;&gt;"","Received",IF($A793="","",Validation!$D$6-$D793))</f>
        <v/>
      </c>
      <c r="J793" s="49" t="str">
        <f t="shared" si="85"/>
        <v/>
      </c>
      <c r="K793" s="49" t="str">
        <f t="shared" si="86"/>
        <v/>
      </c>
      <c r="L793" s="49" t="str">
        <f t="shared" si="87"/>
        <v/>
      </c>
      <c r="M793" s="49" t="str">
        <f t="shared" si="88"/>
        <v/>
      </c>
      <c r="N793" s="49" t="str">
        <f t="shared" si="89"/>
        <v/>
      </c>
      <c r="O793" t="str">
        <f t="shared" si="90"/>
        <v/>
      </c>
    </row>
    <row r="794" spans="1:15" ht="14.4" thickTop="1" thickBot="1" x14ac:dyDescent="0.3">
      <c r="A794" s="41" t="str">
        <f>IF('2015 data'!$A794 = "Sales", '2015 data'!B794, "")</f>
        <v/>
      </c>
      <c r="B794" s="41" t="str">
        <f>IF($A794="", "", VLOOKUP($A794, '2015 data'!B:G, 3, FALSE))</f>
        <v/>
      </c>
      <c r="C794" s="41" t="str">
        <f>IF($A794="", "", VLOOKUP($A794, '2015 data'!B:G, 4, FALSE))</f>
        <v/>
      </c>
      <c r="D794" s="42" t="str">
        <f>IF('2015 Consolidated'!$A794="", "", VLOOKUP('2015 Consolidated'!$A794, '2015 data'!B:G, 5, FALSE))</f>
        <v/>
      </c>
      <c r="E794" s="43" t="str">
        <f>IF($A794="", "", VLOOKUP($A794, '2015 data'!B:G, 6, FALSE))</f>
        <v/>
      </c>
      <c r="F794" s="43" t="str">
        <f>IF($A794="", "", IFERROR(VLOOKUP($A794, '2015 data'!C:G, 5, FALSE), 0))</f>
        <v/>
      </c>
      <c r="G794" s="44" t="str">
        <f>IFERROR(VLOOKUP($A794, '2015 data'!C:G, 4, FALSE), "")</f>
        <v/>
      </c>
      <c r="H794" s="43" t="str">
        <f t="shared" si="84"/>
        <v/>
      </c>
      <c r="I794" s="45" t="str">
        <f>IF($G794&lt;&gt;"","Received",IF($A794="","",Validation!$D$6-$D794))</f>
        <v/>
      </c>
      <c r="J794" s="49" t="str">
        <f t="shared" si="85"/>
        <v/>
      </c>
      <c r="K794" s="49" t="str">
        <f t="shared" si="86"/>
        <v/>
      </c>
      <c r="L794" s="49" t="str">
        <f t="shared" si="87"/>
        <v/>
      </c>
      <c r="M794" s="49" t="str">
        <f t="shared" si="88"/>
        <v/>
      </c>
      <c r="N794" s="49" t="str">
        <f t="shared" si="89"/>
        <v/>
      </c>
      <c r="O794" t="str">
        <f t="shared" si="90"/>
        <v/>
      </c>
    </row>
    <row r="795" spans="1:15" ht="14.4" thickTop="1" thickBot="1" x14ac:dyDescent="0.3">
      <c r="A795" s="41" t="str">
        <f>IF('2015 data'!$A795 = "Sales", '2015 data'!B795, "")</f>
        <v/>
      </c>
      <c r="B795" s="41" t="str">
        <f>IF($A795="", "", VLOOKUP($A795, '2015 data'!B:G, 3, FALSE))</f>
        <v/>
      </c>
      <c r="C795" s="41" t="str">
        <f>IF($A795="", "", VLOOKUP($A795, '2015 data'!B:G, 4, FALSE))</f>
        <v/>
      </c>
      <c r="D795" s="42" t="str">
        <f>IF('2015 Consolidated'!$A795="", "", VLOOKUP('2015 Consolidated'!$A795, '2015 data'!B:G, 5, FALSE))</f>
        <v/>
      </c>
      <c r="E795" s="43" t="str">
        <f>IF($A795="", "", VLOOKUP($A795, '2015 data'!B:G, 6, FALSE))</f>
        <v/>
      </c>
      <c r="F795" s="43" t="str">
        <f>IF($A795="", "", IFERROR(VLOOKUP($A795, '2015 data'!C:G, 5, FALSE), 0))</f>
        <v/>
      </c>
      <c r="G795" s="44" t="str">
        <f>IFERROR(VLOOKUP($A795, '2015 data'!C:G, 4, FALSE), "")</f>
        <v/>
      </c>
      <c r="H795" s="43" t="str">
        <f t="shared" si="84"/>
        <v/>
      </c>
      <c r="I795" s="45" t="str">
        <f>IF($G795&lt;&gt;"","Received",IF($A795="","",Validation!$D$6-$D795))</f>
        <v/>
      </c>
      <c r="J795" s="49" t="str">
        <f t="shared" si="85"/>
        <v/>
      </c>
      <c r="K795" s="49" t="str">
        <f t="shared" si="86"/>
        <v/>
      </c>
      <c r="L795" s="49" t="str">
        <f t="shared" si="87"/>
        <v/>
      </c>
      <c r="M795" s="49" t="str">
        <f t="shared" si="88"/>
        <v/>
      </c>
      <c r="N795" s="49" t="str">
        <f t="shared" si="89"/>
        <v/>
      </c>
      <c r="O795" t="str">
        <f t="shared" si="90"/>
        <v/>
      </c>
    </row>
    <row r="796" spans="1:15" ht="14.4" thickTop="1" thickBot="1" x14ac:dyDescent="0.3">
      <c r="A796" s="41" t="str">
        <f>IF('2015 data'!$A796 = "Sales", '2015 data'!B796, "")</f>
        <v/>
      </c>
      <c r="B796" s="41" t="str">
        <f>IF($A796="", "", VLOOKUP($A796, '2015 data'!B:G, 3, FALSE))</f>
        <v/>
      </c>
      <c r="C796" s="41" t="str">
        <f>IF($A796="", "", VLOOKUP($A796, '2015 data'!B:G, 4, FALSE))</f>
        <v/>
      </c>
      <c r="D796" s="42" t="str">
        <f>IF('2015 Consolidated'!$A796="", "", VLOOKUP('2015 Consolidated'!$A796, '2015 data'!B:G, 5, FALSE))</f>
        <v/>
      </c>
      <c r="E796" s="43" t="str">
        <f>IF($A796="", "", VLOOKUP($A796, '2015 data'!B:G, 6, FALSE))</f>
        <v/>
      </c>
      <c r="F796" s="43" t="str">
        <f>IF($A796="", "", IFERROR(VLOOKUP($A796, '2015 data'!C:G, 5, FALSE), 0))</f>
        <v/>
      </c>
      <c r="G796" s="44" t="str">
        <f>IFERROR(VLOOKUP($A796, '2015 data'!C:G, 4, FALSE), "")</f>
        <v/>
      </c>
      <c r="H796" s="43" t="str">
        <f t="shared" si="84"/>
        <v/>
      </c>
      <c r="I796" s="45" t="str">
        <f>IF($G796&lt;&gt;"","Received",IF($A796="","",Validation!$D$6-$D796))</f>
        <v/>
      </c>
      <c r="J796" s="49" t="str">
        <f t="shared" si="85"/>
        <v/>
      </c>
      <c r="K796" s="49" t="str">
        <f t="shared" si="86"/>
        <v/>
      </c>
      <c r="L796" s="49" t="str">
        <f t="shared" si="87"/>
        <v/>
      </c>
      <c r="M796" s="49" t="str">
        <f t="shared" si="88"/>
        <v/>
      </c>
      <c r="N796" s="49" t="str">
        <f t="shared" si="89"/>
        <v/>
      </c>
      <c r="O796" t="str">
        <f t="shared" si="90"/>
        <v/>
      </c>
    </row>
    <row r="797" spans="1:15" ht="14.4" thickTop="1" thickBot="1" x14ac:dyDescent="0.3">
      <c r="A797" s="41" t="str">
        <f>IF('2015 data'!$A797 = "Sales", '2015 data'!B797, "")</f>
        <v/>
      </c>
      <c r="B797" s="41" t="str">
        <f>IF($A797="", "", VLOOKUP($A797, '2015 data'!B:G, 3, FALSE))</f>
        <v/>
      </c>
      <c r="C797" s="41" t="str">
        <f>IF($A797="", "", VLOOKUP($A797, '2015 data'!B:G, 4, FALSE))</f>
        <v/>
      </c>
      <c r="D797" s="42" t="str">
        <f>IF('2015 Consolidated'!$A797="", "", VLOOKUP('2015 Consolidated'!$A797, '2015 data'!B:G, 5, FALSE))</f>
        <v/>
      </c>
      <c r="E797" s="43" t="str">
        <f>IF($A797="", "", VLOOKUP($A797, '2015 data'!B:G, 6, FALSE))</f>
        <v/>
      </c>
      <c r="F797" s="43" t="str">
        <f>IF($A797="", "", IFERROR(VLOOKUP($A797, '2015 data'!C:G, 5, FALSE), 0))</f>
        <v/>
      </c>
      <c r="G797" s="44" t="str">
        <f>IFERROR(VLOOKUP($A797, '2015 data'!C:G, 4, FALSE), "")</f>
        <v/>
      </c>
      <c r="H797" s="43" t="str">
        <f t="shared" si="84"/>
        <v/>
      </c>
      <c r="I797" s="45" t="str">
        <f>IF($G797&lt;&gt;"","Received",IF($A797="","",Validation!$D$6-$D797))</f>
        <v/>
      </c>
      <c r="J797" s="49" t="str">
        <f t="shared" si="85"/>
        <v/>
      </c>
      <c r="K797" s="49" t="str">
        <f t="shared" si="86"/>
        <v/>
      </c>
      <c r="L797" s="49" t="str">
        <f t="shared" si="87"/>
        <v/>
      </c>
      <c r="M797" s="49" t="str">
        <f t="shared" si="88"/>
        <v/>
      </c>
      <c r="N797" s="49" t="str">
        <f t="shared" si="89"/>
        <v/>
      </c>
      <c r="O797" t="str">
        <f t="shared" si="90"/>
        <v/>
      </c>
    </row>
    <row r="798" spans="1:15" ht="14.4" thickTop="1" thickBot="1" x14ac:dyDescent="0.3">
      <c r="A798" s="41" t="str">
        <f>IF('2015 data'!$A798 = "Sales", '2015 data'!B798, "")</f>
        <v/>
      </c>
      <c r="B798" s="41" t="str">
        <f>IF($A798="", "", VLOOKUP($A798, '2015 data'!B:G, 3, FALSE))</f>
        <v/>
      </c>
      <c r="C798" s="41" t="str">
        <f>IF($A798="", "", VLOOKUP($A798, '2015 data'!B:G, 4, FALSE))</f>
        <v/>
      </c>
      <c r="D798" s="42" t="str">
        <f>IF('2015 Consolidated'!$A798="", "", VLOOKUP('2015 Consolidated'!$A798, '2015 data'!B:G, 5, FALSE))</f>
        <v/>
      </c>
      <c r="E798" s="43" t="str">
        <f>IF($A798="", "", VLOOKUP($A798, '2015 data'!B:G, 6, FALSE))</f>
        <v/>
      </c>
      <c r="F798" s="43" t="str">
        <f>IF($A798="", "", IFERROR(VLOOKUP($A798, '2015 data'!C:G, 5, FALSE), 0))</f>
        <v/>
      </c>
      <c r="G798" s="44" t="str">
        <f>IFERROR(VLOOKUP($A798, '2015 data'!C:G, 4, FALSE), "")</f>
        <v/>
      </c>
      <c r="H798" s="43" t="str">
        <f t="shared" si="84"/>
        <v/>
      </c>
      <c r="I798" s="45" t="str">
        <f>IF($G798&lt;&gt;"","Received",IF($A798="","",Validation!$D$6-$D798))</f>
        <v/>
      </c>
      <c r="J798" s="49" t="str">
        <f t="shared" si="85"/>
        <v/>
      </c>
      <c r="K798" s="49" t="str">
        <f t="shared" si="86"/>
        <v/>
      </c>
      <c r="L798" s="49" t="str">
        <f t="shared" si="87"/>
        <v/>
      </c>
      <c r="M798" s="49" t="str">
        <f t="shared" si="88"/>
        <v/>
      </c>
      <c r="N798" s="49" t="str">
        <f t="shared" si="89"/>
        <v/>
      </c>
      <c r="O798" t="str">
        <f t="shared" si="90"/>
        <v/>
      </c>
    </row>
    <row r="799" spans="1:15" ht="14.4" thickTop="1" thickBot="1" x14ac:dyDescent="0.3">
      <c r="A799" s="41" t="str">
        <f>IF('2015 data'!$A799 = "Sales", '2015 data'!B799, "")</f>
        <v/>
      </c>
      <c r="B799" s="41" t="str">
        <f>IF($A799="", "", VLOOKUP($A799, '2015 data'!B:G, 3, FALSE))</f>
        <v/>
      </c>
      <c r="C799" s="41" t="str">
        <f>IF($A799="", "", VLOOKUP($A799, '2015 data'!B:G, 4, FALSE))</f>
        <v/>
      </c>
      <c r="D799" s="42" t="str">
        <f>IF('2015 Consolidated'!$A799="", "", VLOOKUP('2015 Consolidated'!$A799, '2015 data'!B:G, 5, FALSE))</f>
        <v/>
      </c>
      <c r="E799" s="43" t="str">
        <f>IF($A799="", "", VLOOKUP($A799, '2015 data'!B:G, 6, FALSE))</f>
        <v/>
      </c>
      <c r="F799" s="43" t="str">
        <f>IF($A799="", "", IFERROR(VLOOKUP($A799, '2015 data'!C:G, 5, FALSE), 0))</f>
        <v/>
      </c>
      <c r="G799" s="44" t="str">
        <f>IFERROR(VLOOKUP($A799, '2015 data'!C:G, 4, FALSE), "")</f>
        <v/>
      </c>
      <c r="H799" s="43" t="str">
        <f t="shared" si="84"/>
        <v/>
      </c>
      <c r="I799" s="45" t="str">
        <f>IF($G799&lt;&gt;"","Received",IF($A799="","",Validation!$D$6-$D799))</f>
        <v/>
      </c>
      <c r="J799" s="49" t="str">
        <f t="shared" si="85"/>
        <v/>
      </c>
      <c r="K799" s="49" t="str">
        <f t="shared" si="86"/>
        <v/>
      </c>
      <c r="L799" s="49" t="str">
        <f t="shared" si="87"/>
        <v/>
      </c>
      <c r="M799" s="49" t="str">
        <f t="shared" si="88"/>
        <v/>
      </c>
      <c r="N799" s="49" t="str">
        <f t="shared" si="89"/>
        <v/>
      </c>
      <c r="O799" t="str">
        <f t="shared" si="90"/>
        <v/>
      </c>
    </row>
    <row r="800" spans="1:15" ht="14.4" thickTop="1" thickBot="1" x14ac:dyDescent="0.3">
      <c r="A800" s="41" t="str">
        <f>IF('2015 data'!$A800 = "Sales", '2015 data'!B800, "")</f>
        <v/>
      </c>
      <c r="B800" s="41" t="str">
        <f>IF($A800="", "", VLOOKUP($A800, '2015 data'!B:G, 3, FALSE))</f>
        <v/>
      </c>
      <c r="C800" s="41" t="str">
        <f>IF($A800="", "", VLOOKUP($A800, '2015 data'!B:G, 4, FALSE))</f>
        <v/>
      </c>
      <c r="D800" s="42" t="str">
        <f>IF('2015 Consolidated'!$A800="", "", VLOOKUP('2015 Consolidated'!$A800, '2015 data'!B:G, 5, FALSE))</f>
        <v/>
      </c>
      <c r="E800" s="43" t="str">
        <f>IF($A800="", "", VLOOKUP($A800, '2015 data'!B:G, 6, FALSE))</f>
        <v/>
      </c>
      <c r="F800" s="43" t="str">
        <f>IF($A800="", "", IFERROR(VLOOKUP($A800, '2015 data'!C:G, 5, FALSE), 0))</f>
        <v/>
      </c>
      <c r="G800" s="44" t="str">
        <f>IFERROR(VLOOKUP($A800, '2015 data'!C:G, 4, FALSE), "")</f>
        <v/>
      </c>
      <c r="H800" s="43" t="str">
        <f t="shared" si="84"/>
        <v/>
      </c>
      <c r="I800" s="45" t="str">
        <f>IF($G800&lt;&gt;"","Received",IF($A800="","",Validation!$D$6-$D800))</f>
        <v/>
      </c>
      <c r="J800" s="49" t="str">
        <f t="shared" si="85"/>
        <v/>
      </c>
      <c r="K800" s="49" t="str">
        <f t="shared" si="86"/>
        <v/>
      </c>
      <c r="L800" s="49" t="str">
        <f t="shared" si="87"/>
        <v/>
      </c>
      <c r="M800" s="49" t="str">
        <f t="shared" si="88"/>
        <v/>
      </c>
      <c r="N800" s="49" t="str">
        <f t="shared" si="89"/>
        <v/>
      </c>
      <c r="O800" t="str">
        <f t="shared" si="90"/>
        <v/>
      </c>
    </row>
    <row r="801" spans="1:15" ht="14.4" thickTop="1" thickBot="1" x14ac:dyDescent="0.3">
      <c r="A801" s="41" t="str">
        <f>IF('2015 data'!$A801 = "Sales", '2015 data'!B801, "")</f>
        <v/>
      </c>
      <c r="B801" s="41" t="str">
        <f>IF($A801="", "", VLOOKUP($A801, '2015 data'!B:G, 3, FALSE))</f>
        <v/>
      </c>
      <c r="C801" s="41" t="str">
        <f>IF($A801="", "", VLOOKUP($A801, '2015 data'!B:G, 4, FALSE))</f>
        <v/>
      </c>
      <c r="D801" s="42" t="str">
        <f>IF('2015 Consolidated'!$A801="", "", VLOOKUP('2015 Consolidated'!$A801, '2015 data'!B:G, 5, FALSE))</f>
        <v/>
      </c>
      <c r="E801" s="43" t="str">
        <f>IF($A801="", "", VLOOKUP($A801, '2015 data'!B:G, 6, FALSE))</f>
        <v/>
      </c>
      <c r="F801" s="43" t="str">
        <f>IF($A801="", "", IFERROR(VLOOKUP($A801, '2015 data'!C:G, 5, FALSE), 0))</f>
        <v/>
      </c>
      <c r="G801" s="44" t="str">
        <f>IFERROR(VLOOKUP($A801, '2015 data'!C:G, 4, FALSE), "")</f>
        <v/>
      </c>
      <c r="H801" s="43" t="str">
        <f t="shared" si="84"/>
        <v/>
      </c>
      <c r="I801" s="45" t="str">
        <f>IF($G801&lt;&gt;"","Received",IF($A801="","",Validation!$D$6-$D801))</f>
        <v/>
      </c>
      <c r="J801" s="49" t="str">
        <f t="shared" si="85"/>
        <v/>
      </c>
      <c r="K801" s="49" t="str">
        <f t="shared" si="86"/>
        <v/>
      </c>
      <c r="L801" s="49" t="str">
        <f t="shared" si="87"/>
        <v/>
      </c>
      <c r="M801" s="49" t="str">
        <f t="shared" si="88"/>
        <v/>
      </c>
      <c r="N801" s="49" t="str">
        <f t="shared" si="89"/>
        <v/>
      </c>
      <c r="O801" t="str">
        <f t="shared" si="90"/>
        <v/>
      </c>
    </row>
    <row r="802" spans="1:15" ht="14.4" thickTop="1" thickBot="1" x14ac:dyDescent="0.3">
      <c r="A802" s="41" t="str">
        <f>IF('2015 data'!$A802 = "Sales", '2015 data'!B802, "")</f>
        <v/>
      </c>
      <c r="B802" s="41" t="str">
        <f>IF($A802="", "", VLOOKUP($A802, '2015 data'!B:G, 3, FALSE))</f>
        <v/>
      </c>
      <c r="C802" s="41" t="str">
        <f>IF($A802="", "", VLOOKUP($A802, '2015 data'!B:G, 4, FALSE))</f>
        <v/>
      </c>
      <c r="D802" s="42" t="str">
        <f>IF('2015 Consolidated'!$A802="", "", VLOOKUP('2015 Consolidated'!$A802, '2015 data'!B:G, 5, FALSE))</f>
        <v/>
      </c>
      <c r="E802" s="43" t="str">
        <f>IF($A802="", "", VLOOKUP($A802, '2015 data'!B:G, 6, FALSE))</f>
        <v/>
      </c>
      <c r="F802" s="43" t="str">
        <f>IF($A802="", "", IFERROR(VLOOKUP($A802, '2015 data'!C:G, 5, FALSE), 0))</f>
        <v/>
      </c>
      <c r="G802" s="44" t="str">
        <f>IFERROR(VLOOKUP($A802, '2015 data'!C:G, 4, FALSE), "")</f>
        <v/>
      </c>
      <c r="H802" s="43" t="str">
        <f t="shared" si="84"/>
        <v/>
      </c>
      <c r="I802" s="45" t="str">
        <f>IF($G802&lt;&gt;"","Received",IF($A802="","",Validation!$D$6-$D802))</f>
        <v/>
      </c>
      <c r="J802" s="49" t="str">
        <f t="shared" si="85"/>
        <v/>
      </c>
      <c r="K802" s="49" t="str">
        <f t="shared" si="86"/>
        <v/>
      </c>
      <c r="L802" s="49" t="str">
        <f t="shared" si="87"/>
        <v/>
      </c>
      <c r="M802" s="49" t="str">
        <f t="shared" si="88"/>
        <v/>
      </c>
      <c r="N802" s="49" t="str">
        <f t="shared" si="89"/>
        <v/>
      </c>
      <c r="O802" t="str">
        <f t="shared" si="90"/>
        <v/>
      </c>
    </row>
    <row r="803" spans="1:15" ht="14.4" thickTop="1" thickBot="1" x14ac:dyDescent="0.3">
      <c r="A803" s="41" t="str">
        <f>IF('2015 data'!$A803 = "Sales", '2015 data'!B803, "")</f>
        <v/>
      </c>
      <c r="B803" s="41" t="str">
        <f>IF($A803="", "", VLOOKUP($A803, '2015 data'!B:G, 3, FALSE))</f>
        <v/>
      </c>
      <c r="C803" s="41" t="str">
        <f>IF($A803="", "", VLOOKUP($A803, '2015 data'!B:G, 4, FALSE))</f>
        <v/>
      </c>
      <c r="D803" s="42" t="str">
        <f>IF('2015 Consolidated'!$A803="", "", VLOOKUP('2015 Consolidated'!$A803, '2015 data'!B:G, 5, FALSE))</f>
        <v/>
      </c>
      <c r="E803" s="43" t="str">
        <f>IF($A803="", "", VLOOKUP($A803, '2015 data'!B:G, 6, FALSE))</f>
        <v/>
      </c>
      <c r="F803" s="43" t="str">
        <f>IF($A803="", "", IFERROR(VLOOKUP($A803, '2015 data'!C:G, 5, FALSE), 0))</f>
        <v/>
      </c>
      <c r="G803" s="44" t="str">
        <f>IFERROR(VLOOKUP($A803, '2015 data'!C:G, 4, FALSE), "")</f>
        <v/>
      </c>
      <c r="H803" s="43" t="str">
        <f t="shared" si="84"/>
        <v/>
      </c>
      <c r="I803" s="45" t="str">
        <f>IF($G803&lt;&gt;"","Received",IF($A803="","",Validation!$D$6-$D803))</f>
        <v/>
      </c>
      <c r="J803" s="49" t="str">
        <f t="shared" si="85"/>
        <v/>
      </c>
      <c r="K803" s="49" t="str">
        <f t="shared" si="86"/>
        <v/>
      </c>
      <c r="L803" s="49" t="str">
        <f t="shared" si="87"/>
        <v/>
      </c>
      <c r="M803" s="49" t="str">
        <f t="shared" si="88"/>
        <v/>
      </c>
      <c r="N803" s="49" t="str">
        <f t="shared" si="89"/>
        <v/>
      </c>
      <c r="O803" t="str">
        <f t="shared" si="90"/>
        <v/>
      </c>
    </row>
    <row r="804" spans="1:15" ht="14.4" thickTop="1" thickBot="1" x14ac:dyDescent="0.3">
      <c r="A804" s="41" t="str">
        <f>IF('2015 data'!$A804 = "Sales", '2015 data'!B804, "")</f>
        <v/>
      </c>
      <c r="B804" s="41" t="str">
        <f>IF($A804="", "", VLOOKUP($A804, '2015 data'!B:G, 3, FALSE))</f>
        <v/>
      </c>
      <c r="C804" s="41" t="str">
        <f>IF($A804="", "", VLOOKUP($A804, '2015 data'!B:G, 4, FALSE))</f>
        <v/>
      </c>
      <c r="D804" s="42" t="str">
        <f>IF('2015 Consolidated'!$A804="", "", VLOOKUP('2015 Consolidated'!$A804, '2015 data'!B:G, 5, FALSE))</f>
        <v/>
      </c>
      <c r="E804" s="43" t="str">
        <f>IF($A804="", "", VLOOKUP($A804, '2015 data'!B:G, 6, FALSE))</f>
        <v/>
      </c>
      <c r="F804" s="43" t="str">
        <f>IF($A804="", "", IFERROR(VLOOKUP($A804, '2015 data'!C:G, 5, FALSE), 0))</f>
        <v/>
      </c>
      <c r="G804" s="44" t="str">
        <f>IFERROR(VLOOKUP($A804, '2015 data'!C:G, 4, FALSE), "")</f>
        <v/>
      </c>
      <c r="H804" s="43" t="str">
        <f t="shared" si="84"/>
        <v/>
      </c>
      <c r="I804" s="45" t="str">
        <f>IF($G804&lt;&gt;"","Received",IF($A804="","",Validation!$D$6-$D804))</f>
        <v/>
      </c>
      <c r="J804" s="49" t="str">
        <f t="shared" si="85"/>
        <v/>
      </c>
      <c r="K804" s="49" t="str">
        <f t="shared" si="86"/>
        <v/>
      </c>
      <c r="L804" s="49" t="str">
        <f t="shared" si="87"/>
        <v/>
      </c>
      <c r="M804" s="49" t="str">
        <f t="shared" si="88"/>
        <v/>
      </c>
      <c r="N804" s="49" t="str">
        <f t="shared" si="89"/>
        <v/>
      </c>
      <c r="O804" t="str">
        <f t="shared" si="90"/>
        <v/>
      </c>
    </row>
    <row r="805" spans="1:15" ht="14.4" thickTop="1" thickBot="1" x14ac:dyDescent="0.3">
      <c r="A805" s="41" t="str">
        <f>IF('2015 data'!$A805 = "Sales", '2015 data'!B805, "")</f>
        <v/>
      </c>
      <c r="B805" s="41" t="str">
        <f>IF($A805="", "", VLOOKUP($A805, '2015 data'!B:G, 3, FALSE))</f>
        <v/>
      </c>
      <c r="C805" s="41" t="str">
        <f>IF($A805="", "", VLOOKUP($A805, '2015 data'!B:G, 4, FALSE))</f>
        <v/>
      </c>
      <c r="D805" s="42" t="str">
        <f>IF('2015 Consolidated'!$A805="", "", VLOOKUP('2015 Consolidated'!$A805, '2015 data'!B:G, 5, FALSE))</f>
        <v/>
      </c>
      <c r="E805" s="43" t="str">
        <f>IF($A805="", "", VLOOKUP($A805, '2015 data'!B:G, 6, FALSE))</f>
        <v/>
      </c>
      <c r="F805" s="43" t="str">
        <f>IF($A805="", "", IFERROR(VLOOKUP($A805, '2015 data'!C:G, 5, FALSE), 0))</f>
        <v/>
      </c>
      <c r="G805" s="44" t="str">
        <f>IFERROR(VLOOKUP($A805, '2015 data'!C:G, 4, FALSE), "")</f>
        <v/>
      </c>
      <c r="H805" s="43" t="str">
        <f t="shared" si="84"/>
        <v/>
      </c>
      <c r="I805" s="45" t="str">
        <f>IF($G805&lt;&gt;"","Received",IF($A805="","",Validation!$D$6-$D805))</f>
        <v/>
      </c>
      <c r="J805" s="49" t="str">
        <f t="shared" si="85"/>
        <v/>
      </c>
      <c r="K805" s="49" t="str">
        <f t="shared" si="86"/>
        <v/>
      </c>
      <c r="L805" s="49" t="str">
        <f t="shared" si="87"/>
        <v/>
      </c>
      <c r="M805" s="49" t="str">
        <f t="shared" si="88"/>
        <v/>
      </c>
      <c r="N805" s="49" t="str">
        <f t="shared" si="89"/>
        <v/>
      </c>
      <c r="O805" t="str">
        <f t="shared" si="90"/>
        <v/>
      </c>
    </row>
    <row r="806" spans="1:15" ht="14.4" thickTop="1" thickBot="1" x14ac:dyDescent="0.3">
      <c r="A806" s="41" t="str">
        <f>IF('2015 data'!$A806 = "Sales", '2015 data'!B806, "")</f>
        <v/>
      </c>
      <c r="B806" s="41" t="str">
        <f>IF($A806="", "", VLOOKUP($A806, '2015 data'!B:G, 3, FALSE))</f>
        <v/>
      </c>
      <c r="C806" s="41" t="str">
        <f>IF($A806="", "", VLOOKUP($A806, '2015 data'!B:G, 4, FALSE))</f>
        <v/>
      </c>
      <c r="D806" s="42" t="str">
        <f>IF('2015 Consolidated'!$A806="", "", VLOOKUP('2015 Consolidated'!$A806, '2015 data'!B:G, 5, FALSE))</f>
        <v/>
      </c>
      <c r="E806" s="43" t="str">
        <f>IF($A806="", "", VLOOKUP($A806, '2015 data'!B:G, 6, FALSE))</f>
        <v/>
      </c>
      <c r="F806" s="43" t="str">
        <f>IF($A806="", "", IFERROR(VLOOKUP($A806, '2015 data'!C:G, 5, FALSE), 0))</f>
        <v/>
      </c>
      <c r="G806" s="44" t="str">
        <f>IFERROR(VLOOKUP($A806, '2015 data'!C:G, 4, FALSE), "")</f>
        <v/>
      </c>
      <c r="H806" s="43" t="str">
        <f t="shared" si="84"/>
        <v/>
      </c>
      <c r="I806" s="45" t="str">
        <f>IF($G806&lt;&gt;"","Received",IF($A806="","",Validation!$D$6-$D806))</f>
        <v/>
      </c>
      <c r="J806" s="49" t="str">
        <f t="shared" si="85"/>
        <v/>
      </c>
      <c r="K806" s="49" t="str">
        <f t="shared" si="86"/>
        <v/>
      </c>
      <c r="L806" s="49" t="str">
        <f t="shared" si="87"/>
        <v/>
      </c>
      <c r="M806" s="49" t="str">
        <f t="shared" si="88"/>
        <v/>
      </c>
      <c r="N806" s="49" t="str">
        <f t="shared" si="89"/>
        <v/>
      </c>
      <c r="O806" t="str">
        <f t="shared" si="90"/>
        <v/>
      </c>
    </row>
    <row r="807" spans="1:15" ht="14.4" thickTop="1" thickBot="1" x14ac:dyDescent="0.3">
      <c r="A807" s="41" t="str">
        <f>IF('2015 data'!$A807 = "Sales", '2015 data'!B807, "")</f>
        <v/>
      </c>
      <c r="B807" s="41" t="str">
        <f>IF($A807="", "", VLOOKUP($A807, '2015 data'!B:G, 3, FALSE))</f>
        <v/>
      </c>
      <c r="C807" s="41" t="str">
        <f>IF($A807="", "", VLOOKUP($A807, '2015 data'!B:G, 4, FALSE))</f>
        <v/>
      </c>
      <c r="D807" s="42" t="str">
        <f>IF('2015 Consolidated'!$A807="", "", VLOOKUP('2015 Consolidated'!$A807, '2015 data'!B:G, 5, FALSE))</f>
        <v/>
      </c>
      <c r="E807" s="43" t="str">
        <f>IF($A807="", "", VLOOKUP($A807, '2015 data'!B:G, 6, FALSE))</f>
        <v/>
      </c>
      <c r="F807" s="43" t="str">
        <f>IF($A807="", "", IFERROR(VLOOKUP($A807, '2015 data'!C:G, 5, FALSE), 0))</f>
        <v/>
      </c>
      <c r="G807" s="44" t="str">
        <f>IFERROR(VLOOKUP($A807, '2015 data'!C:G, 4, FALSE), "")</f>
        <v/>
      </c>
      <c r="H807" s="43" t="str">
        <f t="shared" si="84"/>
        <v/>
      </c>
      <c r="I807" s="45" t="str">
        <f>IF($G807&lt;&gt;"","Received",IF($A807="","",Validation!$D$6-$D807))</f>
        <v/>
      </c>
      <c r="J807" s="49" t="str">
        <f t="shared" si="85"/>
        <v/>
      </c>
      <c r="K807" s="49" t="str">
        <f t="shared" si="86"/>
        <v/>
      </c>
      <c r="L807" s="49" t="str">
        <f t="shared" si="87"/>
        <v/>
      </c>
      <c r="M807" s="49" t="str">
        <f t="shared" si="88"/>
        <v/>
      </c>
      <c r="N807" s="49" t="str">
        <f t="shared" si="89"/>
        <v/>
      </c>
      <c r="O807" t="str">
        <f t="shared" si="90"/>
        <v/>
      </c>
    </row>
    <row r="808" spans="1:15" ht="14.4" thickTop="1" thickBot="1" x14ac:dyDescent="0.3">
      <c r="A808" s="41" t="str">
        <f>IF('2015 data'!$A808 = "Sales", '2015 data'!B808, "")</f>
        <v/>
      </c>
      <c r="B808" s="41" t="str">
        <f>IF($A808="", "", VLOOKUP($A808, '2015 data'!B:G, 3, FALSE))</f>
        <v/>
      </c>
      <c r="C808" s="41" t="str">
        <f>IF($A808="", "", VLOOKUP($A808, '2015 data'!B:G, 4, FALSE))</f>
        <v/>
      </c>
      <c r="D808" s="42" t="str">
        <f>IF('2015 Consolidated'!$A808="", "", VLOOKUP('2015 Consolidated'!$A808, '2015 data'!B:G, 5, FALSE))</f>
        <v/>
      </c>
      <c r="E808" s="43" t="str">
        <f>IF($A808="", "", VLOOKUP($A808, '2015 data'!B:G, 6, FALSE))</f>
        <v/>
      </c>
      <c r="F808" s="43" t="str">
        <f>IF($A808="", "", IFERROR(VLOOKUP($A808, '2015 data'!C:G, 5, FALSE), 0))</f>
        <v/>
      </c>
      <c r="G808" s="44" t="str">
        <f>IFERROR(VLOOKUP($A808, '2015 data'!C:G, 4, FALSE), "")</f>
        <v/>
      </c>
      <c r="H808" s="43" t="str">
        <f t="shared" si="84"/>
        <v/>
      </c>
      <c r="I808" s="45" t="str">
        <f>IF($G808&lt;&gt;"","Received",IF($A808="","",Validation!$D$6-$D808))</f>
        <v/>
      </c>
      <c r="J808" s="49" t="str">
        <f t="shared" si="85"/>
        <v/>
      </c>
      <c r="K808" s="49" t="str">
        <f t="shared" si="86"/>
        <v/>
      </c>
      <c r="L808" s="49" t="str">
        <f t="shared" si="87"/>
        <v/>
      </c>
      <c r="M808" s="49" t="str">
        <f t="shared" si="88"/>
        <v/>
      </c>
      <c r="N808" s="49" t="str">
        <f t="shared" si="89"/>
        <v/>
      </c>
      <c r="O808" t="str">
        <f t="shared" si="90"/>
        <v/>
      </c>
    </row>
    <row r="809" spans="1:15" ht="14.4" thickTop="1" thickBot="1" x14ac:dyDescent="0.3">
      <c r="A809" s="41" t="str">
        <f>IF('2015 data'!$A809 = "Sales", '2015 data'!B809, "")</f>
        <v/>
      </c>
      <c r="B809" s="41" t="str">
        <f>IF($A809="", "", VLOOKUP($A809, '2015 data'!B:G, 3, FALSE))</f>
        <v/>
      </c>
      <c r="C809" s="41" t="str">
        <f>IF($A809="", "", VLOOKUP($A809, '2015 data'!B:G, 4, FALSE))</f>
        <v/>
      </c>
      <c r="D809" s="42" t="str">
        <f>IF('2015 Consolidated'!$A809="", "", VLOOKUP('2015 Consolidated'!$A809, '2015 data'!B:G, 5, FALSE))</f>
        <v/>
      </c>
      <c r="E809" s="43" t="str">
        <f>IF($A809="", "", VLOOKUP($A809, '2015 data'!B:G, 6, FALSE))</f>
        <v/>
      </c>
      <c r="F809" s="43" t="str">
        <f>IF($A809="", "", IFERROR(VLOOKUP($A809, '2015 data'!C:G, 5, FALSE), 0))</f>
        <v/>
      </c>
      <c r="G809" s="44" t="str">
        <f>IFERROR(VLOOKUP($A809, '2015 data'!C:G, 4, FALSE), "")</f>
        <v/>
      </c>
      <c r="H809" s="43" t="str">
        <f t="shared" si="84"/>
        <v/>
      </c>
      <c r="I809" s="45" t="str">
        <f>IF($G809&lt;&gt;"","Received",IF($A809="","",Validation!$D$6-$D809))</f>
        <v/>
      </c>
      <c r="J809" s="49" t="str">
        <f t="shared" si="85"/>
        <v/>
      </c>
      <c r="K809" s="49" t="str">
        <f t="shared" si="86"/>
        <v/>
      </c>
      <c r="L809" s="49" t="str">
        <f t="shared" si="87"/>
        <v/>
      </c>
      <c r="M809" s="49" t="str">
        <f t="shared" si="88"/>
        <v/>
      </c>
      <c r="N809" s="49" t="str">
        <f t="shared" si="89"/>
        <v/>
      </c>
      <c r="O809" t="str">
        <f t="shared" si="90"/>
        <v/>
      </c>
    </row>
    <row r="810" spans="1:15" ht="14.4" thickTop="1" thickBot="1" x14ac:dyDescent="0.3">
      <c r="A810" s="41" t="str">
        <f>IF('2015 data'!$A810 = "Sales", '2015 data'!B810, "")</f>
        <v/>
      </c>
      <c r="B810" s="41" t="str">
        <f>IF($A810="", "", VLOOKUP($A810, '2015 data'!B:G, 3, FALSE))</f>
        <v/>
      </c>
      <c r="C810" s="41" t="str">
        <f>IF($A810="", "", VLOOKUP($A810, '2015 data'!B:G, 4, FALSE))</f>
        <v/>
      </c>
      <c r="D810" s="42" t="str">
        <f>IF('2015 Consolidated'!$A810="", "", VLOOKUP('2015 Consolidated'!$A810, '2015 data'!B:G, 5, FALSE))</f>
        <v/>
      </c>
      <c r="E810" s="43" t="str">
        <f>IF($A810="", "", VLOOKUP($A810, '2015 data'!B:G, 6, FALSE))</f>
        <v/>
      </c>
      <c r="F810" s="43" t="str">
        <f>IF($A810="", "", IFERROR(VLOOKUP($A810, '2015 data'!C:G, 5, FALSE), 0))</f>
        <v/>
      </c>
      <c r="G810" s="44" t="str">
        <f>IFERROR(VLOOKUP($A810, '2015 data'!C:G, 4, FALSE), "")</f>
        <v/>
      </c>
      <c r="H810" s="43" t="str">
        <f t="shared" si="84"/>
        <v/>
      </c>
      <c r="I810" s="45" t="str">
        <f>IF($G810&lt;&gt;"","Received",IF($A810="","",Validation!$D$6-$D810))</f>
        <v/>
      </c>
      <c r="J810" s="49" t="str">
        <f t="shared" si="85"/>
        <v/>
      </c>
      <c r="K810" s="49" t="str">
        <f t="shared" si="86"/>
        <v/>
      </c>
      <c r="L810" s="49" t="str">
        <f t="shared" si="87"/>
        <v/>
      </c>
      <c r="M810" s="49" t="str">
        <f t="shared" si="88"/>
        <v/>
      </c>
      <c r="N810" s="49" t="str">
        <f t="shared" si="89"/>
        <v/>
      </c>
      <c r="O810" t="str">
        <f t="shared" si="90"/>
        <v/>
      </c>
    </row>
    <row r="811" spans="1:15" ht="14.4" thickTop="1" thickBot="1" x14ac:dyDescent="0.3">
      <c r="A811" s="41" t="str">
        <f>IF('2015 data'!$A811 = "Sales", '2015 data'!B811, "")</f>
        <v/>
      </c>
      <c r="B811" s="41" t="str">
        <f>IF($A811="", "", VLOOKUP($A811, '2015 data'!B:G, 3, FALSE))</f>
        <v/>
      </c>
      <c r="C811" s="41" t="str">
        <f>IF($A811="", "", VLOOKUP($A811, '2015 data'!B:G, 4, FALSE))</f>
        <v/>
      </c>
      <c r="D811" s="42" t="str">
        <f>IF('2015 Consolidated'!$A811="", "", VLOOKUP('2015 Consolidated'!$A811, '2015 data'!B:G, 5, FALSE))</f>
        <v/>
      </c>
      <c r="E811" s="43" t="str">
        <f>IF($A811="", "", VLOOKUP($A811, '2015 data'!B:G, 6, FALSE))</f>
        <v/>
      </c>
      <c r="F811" s="43" t="str">
        <f>IF($A811="", "", IFERROR(VLOOKUP($A811, '2015 data'!C:G, 5, FALSE), 0))</f>
        <v/>
      </c>
      <c r="G811" s="44" t="str">
        <f>IFERROR(VLOOKUP($A811, '2015 data'!C:G, 4, FALSE), "")</f>
        <v/>
      </c>
      <c r="H811" s="43" t="str">
        <f t="shared" si="84"/>
        <v/>
      </c>
      <c r="I811" s="45" t="str">
        <f>IF($G811&lt;&gt;"","Received",IF($A811="","",Validation!$D$6-$D811))</f>
        <v/>
      </c>
      <c r="J811" s="49" t="str">
        <f t="shared" si="85"/>
        <v/>
      </c>
      <c r="K811" s="49" t="str">
        <f t="shared" si="86"/>
        <v/>
      </c>
      <c r="L811" s="49" t="str">
        <f t="shared" si="87"/>
        <v/>
      </c>
      <c r="M811" s="49" t="str">
        <f t="shared" si="88"/>
        <v/>
      </c>
      <c r="N811" s="49" t="str">
        <f t="shared" si="89"/>
        <v/>
      </c>
      <c r="O811" t="str">
        <f t="shared" si="90"/>
        <v/>
      </c>
    </row>
    <row r="812" spans="1:15" ht="14.4" thickTop="1" thickBot="1" x14ac:dyDescent="0.3">
      <c r="A812" s="41" t="str">
        <f>IF('2015 data'!$A812 = "Sales", '2015 data'!B812, "")</f>
        <v/>
      </c>
      <c r="B812" s="41" t="str">
        <f>IF($A812="", "", VLOOKUP($A812, '2015 data'!B:G, 3, FALSE))</f>
        <v/>
      </c>
      <c r="C812" s="41" t="str">
        <f>IF($A812="", "", VLOOKUP($A812, '2015 data'!B:G, 4, FALSE))</f>
        <v/>
      </c>
      <c r="D812" s="42" t="str">
        <f>IF('2015 Consolidated'!$A812="", "", VLOOKUP('2015 Consolidated'!$A812, '2015 data'!B:G, 5, FALSE))</f>
        <v/>
      </c>
      <c r="E812" s="43" t="str">
        <f>IF($A812="", "", VLOOKUP($A812, '2015 data'!B:G, 6, FALSE))</f>
        <v/>
      </c>
      <c r="F812" s="43" t="str">
        <f>IF($A812="", "", IFERROR(VLOOKUP($A812, '2015 data'!C:G, 5, FALSE), 0))</f>
        <v/>
      </c>
      <c r="G812" s="44" t="str">
        <f>IFERROR(VLOOKUP($A812, '2015 data'!C:G, 4, FALSE), "")</f>
        <v/>
      </c>
      <c r="H812" s="43" t="str">
        <f t="shared" si="84"/>
        <v/>
      </c>
      <c r="I812" s="45" t="str">
        <f>IF($G812&lt;&gt;"","Received",IF($A812="","",Validation!$D$6-$D812))</f>
        <v/>
      </c>
      <c r="J812" s="49" t="str">
        <f t="shared" si="85"/>
        <v/>
      </c>
      <c r="K812" s="49" t="str">
        <f t="shared" si="86"/>
        <v/>
      </c>
      <c r="L812" s="49" t="str">
        <f t="shared" si="87"/>
        <v/>
      </c>
      <c r="M812" s="49" t="str">
        <f t="shared" si="88"/>
        <v/>
      </c>
      <c r="N812" s="49" t="str">
        <f t="shared" si="89"/>
        <v/>
      </c>
      <c r="O812" t="str">
        <f t="shared" si="90"/>
        <v/>
      </c>
    </row>
    <row r="813" spans="1:15" ht="14.4" thickTop="1" thickBot="1" x14ac:dyDescent="0.3">
      <c r="A813" s="41" t="str">
        <f>IF('2015 data'!$A813 = "Sales", '2015 data'!B813, "")</f>
        <v/>
      </c>
      <c r="B813" s="41" t="str">
        <f>IF($A813="", "", VLOOKUP($A813, '2015 data'!B:G, 3, FALSE))</f>
        <v/>
      </c>
      <c r="C813" s="41" t="str">
        <f>IF($A813="", "", VLOOKUP($A813, '2015 data'!B:G, 4, FALSE))</f>
        <v/>
      </c>
      <c r="D813" s="42" t="str">
        <f>IF('2015 Consolidated'!$A813="", "", VLOOKUP('2015 Consolidated'!$A813, '2015 data'!B:G, 5, FALSE))</f>
        <v/>
      </c>
      <c r="E813" s="43" t="str">
        <f>IF($A813="", "", VLOOKUP($A813, '2015 data'!B:G, 6, FALSE))</f>
        <v/>
      </c>
      <c r="F813" s="43" t="str">
        <f>IF($A813="", "", IFERROR(VLOOKUP($A813, '2015 data'!C:G, 5, FALSE), 0))</f>
        <v/>
      </c>
      <c r="G813" s="44" t="str">
        <f>IFERROR(VLOOKUP($A813, '2015 data'!C:G, 4, FALSE), "")</f>
        <v/>
      </c>
      <c r="H813" s="43" t="str">
        <f t="shared" si="84"/>
        <v/>
      </c>
      <c r="I813" s="45" t="str">
        <f>IF($G813&lt;&gt;"","Received",IF($A813="","",Validation!$D$6-$D813))</f>
        <v/>
      </c>
      <c r="J813" s="49" t="str">
        <f t="shared" si="85"/>
        <v/>
      </c>
      <c r="K813" s="49" t="str">
        <f t="shared" si="86"/>
        <v/>
      </c>
      <c r="L813" s="49" t="str">
        <f t="shared" si="87"/>
        <v/>
      </c>
      <c r="M813" s="49" t="str">
        <f t="shared" si="88"/>
        <v/>
      </c>
      <c r="N813" s="49" t="str">
        <f t="shared" si="89"/>
        <v/>
      </c>
      <c r="O813" t="str">
        <f t="shared" si="90"/>
        <v/>
      </c>
    </row>
    <row r="814" spans="1:15" ht="14.4" thickTop="1" thickBot="1" x14ac:dyDescent="0.3">
      <c r="A814" s="41" t="str">
        <f>IF('2015 data'!$A814 = "Sales", '2015 data'!B814, "")</f>
        <v/>
      </c>
      <c r="B814" s="41" t="str">
        <f>IF($A814="", "", VLOOKUP($A814, '2015 data'!B:G, 3, FALSE))</f>
        <v/>
      </c>
      <c r="C814" s="41" t="str">
        <f>IF($A814="", "", VLOOKUP($A814, '2015 data'!B:G, 4, FALSE))</f>
        <v/>
      </c>
      <c r="D814" s="42" t="str">
        <f>IF('2015 Consolidated'!$A814="", "", VLOOKUP('2015 Consolidated'!$A814, '2015 data'!B:G, 5, FALSE))</f>
        <v/>
      </c>
      <c r="E814" s="43" t="str">
        <f>IF($A814="", "", VLOOKUP($A814, '2015 data'!B:G, 6, FALSE))</f>
        <v/>
      </c>
      <c r="F814" s="43" t="str">
        <f>IF($A814="", "", IFERROR(VLOOKUP($A814, '2015 data'!C:G, 5, FALSE), 0))</f>
        <v/>
      </c>
      <c r="G814" s="44" t="str">
        <f>IFERROR(VLOOKUP($A814, '2015 data'!C:G, 4, FALSE), "")</f>
        <v/>
      </c>
      <c r="H814" s="43" t="str">
        <f t="shared" si="84"/>
        <v/>
      </c>
      <c r="I814" s="45" t="str">
        <f>IF($G814&lt;&gt;"","Received",IF($A814="","",Validation!$D$6-$D814))</f>
        <v/>
      </c>
      <c r="J814" s="49" t="str">
        <f t="shared" si="85"/>
        <v/>
      </c>
      <c r="K814" s="49" t="str">
        <f t="shared" si="86"/>
        <v/>
      </c>
      <c r="L814" s="49" t="str">
        <f t="shared" si="87"/>
        <v/>
      </c>
      <c r="M814" s="49" t="str">
        <f t="shared" si="88"/>
        <v/>
      </c>
      <c r="N814" s="49" t="str">
        <f t="shared" si="89"/>
        <v/>
      </c>
      <c r="O814" t="str">
        <f t="shared" si="90"/>
        <v/>
      </c>
    </row>
    <row r="815" spans="1:15" ht="14.4" thickTop="1" thickBot="1" x14ac:dyDescent="0.3">
      <c r="A815" s="41" t="str">
        <f>IF('2015 data'!$A815 = "Sales", '2015 data'!B815, "")</f>
        <v/>
      </c>
      <c r="B815" s="41" t="str">
        <f>IF($A815="", "", VLOOKUP($A815, '2015 data'!B:G, 3, FALSE))</f>
        <v/>
      </c>
      <c r="C815" s="41" t="str">
        <f>IF($A815="", "", VLOOKUP($A815, '2015 data'!B:G, 4, FALSE))</f>
        <v/>
      </c>
      <c r="D815" s="42" t="str">
        <f>IF('2015 Consolidated'!$A815="", "", VLOOKUP('2015 Consolidated'!$A815, '2015 data'!B:G, 5, FALSE))</f>
        <v/>
      </c>
      <c r="E815" s="43" t="str">
        <f>IF($A815="", "", VLOOKUP($A815, '2015 data'!B:G, 6, FALSE))</f>
        <v/>
      </c>
      <c r="F815" s="43" t="str">
        <f>IF($A815="", "", IFERROR(VLOOKUP($A815, '2015 data'!C:G, 5, FALSE), 0))</f>
        <v/>
      </c>
      <c r="G815" s="44" t="str">
        <f>IFERROR(VLOOKUP($A815, '2015 data'!C:G, 4, FALSE), "")</f>
        <v/>
      </c>
      <c r="H815" s="43" t="str">
        <f t="shared" si="84"/>
        <v/>
      </c>
      <c r="I815" s="45" t="str">
        <f>IF($G815&lt;&gt;"","Received",IF($A815="","",Validation!$D$6-$D815))</f>
        <v/>
      </c>
      <c r="J815" s="49" t="str">
        <f t="shared" si="85"/>
        <v/>
      </c>
      <c r="K815" s="49" t="str">
        <f t="shared" si="86"/>
        <v/>
      </c>
      <c r="L815" s="49" t="str">
        <f t="shared" si="87"/>
        <v/>
      </c>
      <c r="M815" s="49" t="str">
        <f t="shared" si="88"/>
        <v/>
      </c>
      <c r="N815" s="49" t="str">
        <f t="shared" si="89"/>
        <v/>
      </c>
      <c r="O815" t="str">
        <f t="shared" si="90"/>
        <v/>
      </c>
    </row>
    <row r="816" spans="1:15" ht="14.4" thickTop="1" thickBot="1" x14ac:dyDescent="0.3">
      <c r="A816" s="41" t="str">
        <f>IF('2015 data'!$A816 = "Sales", '2015 data'!B816, "")</f>
        <v/>
      </c>
      <c r="B816" s="41" t="str">
        <f>IF($A816="", "", VLOOKUP($A816, '2015 data'!B:G, 3, FALSE))</f>
        <v/>
      </c>
      <c r="C816" s="41" t="str">
        <f>IF($A816="", "", VLOOKUP($A816, '2015 data'!B:G, 4, FALSE))</f>
        <v/>
      </c>
      <c r="D816" s="42" t="str">
        <f>IF('2015 Consolidated'!$A816="", "", VLOOKUP('2015 Consolidated'!$A816, '2015 data'!B:G, 5, FALSE))</f>
        <v/>
      </c>
      <c r="E816" s="43" t="str">
        <f>IF($A816="", "", VLOOKUP($A816, '2015 data'!B:G, 6, FALSE))</f>
        <v/>
      </c>
      <c r="F816" s="43" t="str">
        <f>IF($A816="", "", IFERROR(VLOOKUP($A816, '2015 data'!C:G, 5, FALSE), 0))</f>
        <v/>
      </c>
      <c r="G816" s="44" t="str">
        <f>IFERROR(VLOOKUP($A816, '2015 data'!C:G, 4, FALSE), "")</f>
        <v/>
      </c>
      <c r="H816" s="43" t="str">
        <f t="shared" si="84"/>
        <v/>
      </c>
      <c r="I816" s="45" t="str">
        <f>IF($G816&lt;&gt;"","Received",IF($A816="","",Validation!$D$6-$D816))</f>
        <v/>
      </c>
      <c r="J816" s="49" t="str">
        <f t="shared" si="85"/>
        <v/>
      </c>
      <c r="K816" s="49" t="str">
        <f t="shared" si="86"/>
        <v/>
      </c>
      <c r="L816" s="49" t="str">
        <f t="shared" si="87"/>
        <v/>
      </c>
      <c r="M816" s="49" t="str">
        <f t="shared" si="88"/>
        <v/>
      </c>
      <c r="N816" s="49" t="str">
        <f t="shared" si="89"/>
        <v/>
      </c>
      <c r="O816" t="str">
        <f t="shared" si="90"/>
        <v/>
      </c>
    </row>
    <row r="817" spans="1:15" ht="14.4" thickTop="1" thickBot="1" x14ac:dyDescent="0.3">
      <c r="A817" s="41" t="str">
        <f>IF('2015 data'!$A817 = "Sales", '2015 data'!B817, "")</f>
        <v/>
      </c>
      <c r="B817" s="41" t="str">
        <f>IF($A817="", "", VLOOKUP($A817, '2015 data'!B:G, 3, FALSE))</f>
        <v/>
      </c>
      <c r="C817" s="41" t="str">
        <f>IF($A817="", "", VLOOKUP($A817, '2015 data'!B:G, 4, FALSE))</f>
        <v/>
      </c>
      <c r="D817" s="42" t="str">
        <f>IF('2015 Consolidated'!$A817="", "", VLOOKUP('2015 Consolidated'!$A817, '2015 data'!B:G, 5, FALSE))</f>
        <v/>
      </c>
      <c r="E817" s="43" t="str">
        <f>IF($A817="", "", VLOOKUP($A817, '2015 data'!B:G, 6, FALSE))</f>
        <v/>
      </c>
      <c r="F817" s="43" t="str">
        <f>IF($A817="", "", IFERROR(VLOOKUP($A817, '2015 data'!C:G, 5, FALSE), 0))</f>
        <v/>
      </c>
      <c r="G817" s="44" t="str">
        <f>IFERROR(VLOOKUP($A817, '2015 data'!C:G, 4, FALSE), "")</f>
        <v/>
      </c>
      <c r="H817" s="43" t="str">
        <f t="shared" si="84"/>
        <v/>
      </c>
      <c r="I817" s="45" t="str">
        <f>IF($G817&lt;&gt;"","Received",IF($A817="","",Validation!$D$6-$D817))</f>
        <v/>
      </c>
      <c r="J817" s="49" t="str">
        <f t="shared" si="85"/>
        <v/>
      </c>
      <c r="K817" s="49" t="str">
        <f t="shared" si="86"/>
        <v/>
      </c>
      <c r="L817" s="49" t="str">
        <f t="shared" si="87"/>
        <v/>
      </c>
      <c r="M817" s="49" t="str">
        <f t="shared" si="88"/>
        <v/>
      </c>
      <c r="N817" s="49" t="str">
        <f t="shared" si="89"/>
        <v/>
      </c>
      <c r="O817" t="str">
        <f t="shared" si="90"/>
        <v/>
      </c>
    </row>
    <row r="818" spans="1:15" ht="14.4" thickTop="1" thickBot="1" x14ac:dyDescent="0.3">
      <c r="A818" s="41" t="str">
        <f>IF('2015 data'!$A818 = "Sales", '2015 data'!B818, "")</f>
        <v/>
      </c>
      <c r="B818" s="41" t="str">
        <f>IF($A818="", "", VLOOKUP($A818, '2015 data'!B:G, 3, FALSE))</f>
        <v/>
      </c>
      <c r="C818" s="41" t="str">
        <f>IF($A818="", "", VLOOKUP($A818, '2015 data'!B:G, 4, FALSE))</f>
        <v/>
      </c>
      <c r="D818" s="42" t="str">
        <f>IF('2015 Consolidated'!$A818="", "", VLOOKUP('2015 Consolidated'!$A818, '2015 data'!B:G, 5, FALSE))</f>
        <v/>
      </c>
      <c r="E818" s="43" t="str">
        <f>IF($A818="", "", VLOOKUP($A818, '2015 data'!B:G, 6, FALSE))</f>
        <v/>
      </c>
      <c r="F818" s="43" t="str">
        <f>IF($A818="", "", IFERROR(VLOOKUP($A818, '2015 data'!C:G, 5, FALSE), 0))</f>
        <v/>
      </c>
      <c r="G818" s="44" t="str">
        <f>IFERROR(VLOOKUP($A818, '2015 data'!C:G, 4, FALSE), "")</f>
        <v/>
      </c>
      <c r="H818" s="43" t="str">
        <f t="shared" si="84"/>
        <v/>
      </c>
      <c r="I818" s="45" t="str">
        <f>IF($G818&lt;&gt;"","Received",IF($A818="","",Validation!$D$6-$D818))</f>
        <v/>
      </c>
      <c r="J818" s="49" t="str">
        <f t="shared" si="85"/>
        <v/>
      </c>
      <c r="K818" s="49" t="str">
        <f t="shared" si="86"/>
        <v/>
      </c>
      <c r="L818" s="49" t="str">
        <f t="shared" si="87"/>
        <v/>
      </c>
      <c r="M818" s="49" t="str">
        <f t="shared" si="88"/>
        <v/>
      </c>
      <c r="N818" s="49" t="str">
        <f t="shared" si="89"/>
        <v/>
      </c>
      <c r="O818" t="str">
        <f t="shared" si="90"/>
        <v/>
      </c>
    </row>
    <row r="819" spans="1:15" ht="14.4" thickTop="1" thickBot="1" x14ac:dyDescent="0.3">
      <c r="A819" s="41" t="str">
        <f>IF('2015 data'!$A819 = "Sales", '2015 data'!B819, "")</f>
        <v/>
      </c>
      <c r="B819" s="41" t="str">
        <f>IF($A819="", "", VLOOKUP($A819, '2015 data'!B:G, 3, FALSE))</f>
        <v/>
      </c>
      <c r="C819" s="41" t="str">
        <f>IF($A819="", "", VLOOKUP($A819, '2015 data'!B:G, 4, FALSE))</f>
        <v/>
      </c>
      <c r="D819" s="42" t="str">
        <f>IF('2015 Consolidated'!$A819="", "", VLOOKUP('2015 Consolidated'!$A819, '2015 data'!B:G, 5, FALSE))</f>
        <v/>
      </c>
      <c r="E819" s="43" t="str">
        <f>IF($A819="", "", VLOOKUP($A819, '2015 data'!B:G, 6, FALSE))</f>
        <v/>
      </c>
      <c r="F819" s="43" t="str">
        <f>IF($A819="", "", IFERROR(VLOOKUP($A819, '2015 data'!C:G, 5, FALSE), 0))</f>
        <v/>
      </c>
      <c r="G819" s="44" t="str">
        <f>IFERROR(VLOOKUP($A819, '2015 data'!C:G, 4, FALSE), "")</f>
        <v/>
      </c>
      <c r="H819" s="43" t="str">
        <f t="shared" si="84"/>
        <v/>
      </c>
      <c r="I819" s="45" t="str">
        <f>IF($G819&lt;&gt;"","Received",IF($A819="","",Validation!$D$6-$D819))</f>
        <v/>
      </c>
      <c r="J819" s="49" t="str">
        <f t="shared" si="85"/>
        <v/>
      </c>
      <c r="K819" s="49" t="str">
        <f t="shared" si="86"/>
        <v/>
      </c>
      <c r="L819" s="49" t="str">
        <f t="shared" si="87"/>
        <v/>
      </c>
      <c r="M819" s="49" t="str">
        <f t="shared" si="88"/>
        <v/>
      </c>
      <c r="N819" s="49" t="str">
        <f t="shared" si="89"/>
        <v/>
      </c>
      <c r="O819" t="str">
        <f t="shared" si="90"/>
        <v/>
      </c>
    </row>
    <row r="820" spans="1:15" ht="14.4" thickTop="1" thickBot="1" x14ac:dyDescent="0.3">
      <c r="A820" s="41" t="str">
        <f>IF('2015 data'!$A820 = "Sales", '2015 data'!B820, "")</f>
        <v/>
      </c>
      <c r="B820" s="41" t="str">
        <f>IF($A820="", "", VLOOKUP($A820, '2015 data'!B:G, 3, FALSE))</f>
        <v/>
      </c>
      <c r="C820" s="41" t="str">
        <f>IF($A820="", "", VLOOKUP($A820, '2015 data'!B:G, 4, FALSE))</f>
        <v/>
      </c>
      <c r="D820" s="42" t="str">
        <f>IF('2015 Consolidated'!$A820="", "", VLOOKUP('2015 Consolidated'!$A820, '2015 data'!B:G, 5, FALSE))</f>
        <v/>
      </c>
      <c r="E820" s="43" t="str">
        <f>IF($A820="", "", VLOOKUP($A820, '2015 data'!B:G, 6, FALSE))</f>
        <v/>
      </c>
      <c r="F820" s="43" t="str">
        <f>IF($A820="", "", IFERROR(VLOOKUP($A820, '2015 data'!C:G, 5, FALSE), 0))</f>
        <v/>
      </c>
      <c r="G820" s="44" t="str">
        <f>IFERROR(VLOOKUP($A820, '2015 data'!C:G, 4, FALSE), "")</f>
        <v/>
      </c>
      <c r="H820" s="43" t="str">
        <f t="shared" si="84"/>
        <v/>
      </c>
      <c r="I820" s="45" t="str">
        <f>IF($G820&lt;&gt;"","Received",IF($A820="","",Validation!$D$6-$D820))</f>
        <v/>
      </c>
      <c r="J820" s="49" t="str">
        <f t="shared" si="85"/>
        <v/>
      </c>
      <c r="K820" s="49" t="str">
        <f t="shared" si="86"/>
        <v/>
      </c>
      <c r="L820" s="49" t="str">
        <f t="shared" si="87"/>
        <v/>
      </c>
      <c r="M820" s="49" t="str">
        <f t="shared" si="88"/>
        <v/>
      </c>
      <c r="N820" s="49" t="str">
        <f t="shared" si="89"/>
        <v/>
      </c>
      <c r="O820" t="str">
        <f t="shared" si="90"/>
        <v/>
      </c>
    </row>
    <row r="821" spans="1:15" ht="14.4" thickTop="1" thickBot="1" x14ac:dyDescent="0.3">
      <c r="A821" s="41" t="str">
        <f>IF('2015 data'!$A821 = "Sales", '2015 data'!B821, "")</f>
        <v/>
      </c>
      <c r="B821" s="41" t="str">
        <f>IF($A821="", "", VLOOKUP($A821, '2015 data'!B:G, 3, FALSE))</f>
        <v/>
      </c>
      <c r="C821" s="41" t="str">
        <f>IF($A821="", "", VLOOKUP($A821, '2015 data'!B:G, 4, FALSE))</f>
        <v/>
      </c>
      <c r="D821" s="42" t="str">
        <f>IF('2015 Consolidated'!$A821="", "", VLOOKUP('2015 Consolidated'!$A821, '2015 data'!B:G, 5, FALSE))</f>
        <v/>
      </c>
      <c r="E821" s="43" t="str">
        <f>IF($A821="", "", VLOOKUP($A821, '2015 data'!B:G, 6, FALSE))</f>
        <v/>
      </c>
      <c r="F821" s="43" t="str">
        <f>IF($A821="", "", IFERROR(VLOOKUP($A821, '2015 data'!C:G, 5, FALSE), 0))</f>
        <v/>
      </c>
      <c r="G821" s="44" t="str">
        <f>IFERROR(VLOOKUP($A821, '2015 data'!C:G, 4, FALSE), "")</f>
        <v/>
      </c>
      <c r="H821" s="43" t="str">
        <f t="shared" si="84"/>
        <v/>
      </c>
      <c r="I821" s="45" t="str">
        <f>IF($G821&lt;&gt;"","Received",IF($A821="","",Validation!$D$6-$D821))</f>
        <v/>
      </c>
      <c r="J821" s="49" t="str">
        <f t="shared" si="85"/>
        <v/>
      </c>
      <c r="K821" s="49" t="str">
        <f t="shared" si="86"/>
        <v/>
      </c>
      <c r="L821" s="49" t="str">
        <f t="shared" si="87"/>
        <v/>
      </c>
      <c r="M821" s="49" t="str">
        <f t="shared" si="88"/>
        <v/>
      </c>
      <c r="N821" s="49" t="str">
        <f t="shared" si="89"/>
        <v/>
      </c>
      <c r="O821" t="str">
        <f t="shared" si="90"/>
        <v/>
      </c>
    </row>
    <row r="822" spans="1:15" ht="14.4" thickTop="1" thickBot="1" x14ac:dyDescent="0.3">
      <c r="A822" s="41" t="str">
        <f>IF('2015 data'!$A822 = "Sales", '2015 data'!B822, "")</f>
        <v/>
      </c>
      <c r="B822" s="41" t="str">
        <f>IF($A822="", "", VLOOKUP($A822, '2015 data'!B:G, 3, FALSE))</f>
        <v/>
      </c>
      <c r="C822" s="41" t="str">
        <f>IF($A822="", "", VLOOKUP($A822, '2015 data'!B:G, 4, FALSE))</f>
        <v/>
      </c>
      <c r="D822" s="42" t="str">
        <f>IF('2015 Consolidated'!$A822="", "", VLOOKUP('2015 Consolidated'!$A822, '2015 data'!B:G, 5, FALSE))</f>
        <v/>
      </c>
      <c r="E822" s="43" t="str">
        <f>IF($A822="", "", VLOOKUP($A822, '2015 data'!B:G, 6, FALSE))</f>
        <v/>
      </c>
      <c r="F822" s="43" t="str">
        <f>IF($A822="", "", IFERROR(VLOOKUP($A822, '2015 data'!C:G, 5, FALSE), 0))</f>
        <v/>
      </c>
      <c r="G822" s="44" t="str">
        <f>IFERROR(VLOOKUP($A822, '2015 data'!C:G, 4, FALSE), "")</f>
        <v/>
      </c>
      <c r="H822" s="43" t="str">
        <f t="shared" si="84"/>
        <v/>
      </c>
      <c r="I822" s="45" t="str">
        <f>IF($G822&lt;&gt;"","Received",IF($A822="","",Validation!$D$6-$D822))</f>
        <v/>
      </c>
      <c r="J822" s="49" t="str">
        <f t="shared" si="85"/>
        <v/>
      </c>
      <c r="K822" s="49" t="str">
        <f t="shared" si="86"/>
        <v/>
      </c>
      <c r="L822" s="49" t="str">
        <f t="shared" si="87"/>
        <v/>
      </c>
      <c r="M822" s="49" t="str">
        <f t="shared" si="88"/>
        <v/>
      </c>
      <c r="N822" s="49" t="str">
        <f t="shared" si="89"/>
        <v/>
      </c>
      <c r="O822" t="str">
        <f t="shared" si="90"/>
        <v/>
      </c>
    </row>
    <row r="823" spans="1:15" ht="14.4" thickTop="1" thickBot="1" x14ac:dyDescent="0.3">
      <c r="A823" s="41" t="str">
        <f>IF('2015 data'!$A823 = "Sales", '2015 data'!B823, "")</f>
        <v/>
      </c>
      <c r="B823" s="41" t="str">
        <f>IF($A823="", "", VLOOKUP($A823, '2015 data'!B:G, 3, FALSE))</f>
        <v/>
      </c>
      <c r="C823" s="41" t="str">
        <f>IF($A823="", "", VLOOKUP($A823, '2015 data'!B:G, 4, FALSE))</f>
        <v/>
      </c>
      <c r="D823" s="42" t="str">
        <f>IF('2015 Consolidated'!$A823="", "", VLOOKUP('2015 Consolidated'!$A823, '2015 data'!B:G, 5, FALSE))</f>
        <v/>
      </c>
      <c r="E823" s="43" t="str">
        <f>IF($A823="", "", VLOOKUP($A823, '2015 data'!B:G, 6, FALSE))</f>
        <v/>
      </c>
      <c r="F823" s="43" t="str">
        <f>IF($A823="", "", IFERROR(VLOOKUP($A823, '2015 data'!C:G, 5, FALSE), 0))</f>
        <v/>
      </c>
      <c r="G823" s="44" t="str">
        <f>IFERROR(VLOOKUP($A823, '2015 data'!C:G, 4, FALSE), "")</f>
        <v/>
      </c>
      <c r="H823" s="43" t="str">
        <f t="shared" si="84"/>
        <v/>
      </c>
      <c r="I823" s="45" t="str">
        <f>IF($G823&lt;&gt;"","Received",IF($A823="","",Validation!$D$6-$D823))</f>
        <v/>
      </c>
      <c r="J823" s="49" t="str">
        <f t="shared" si="85"/>
        <v/>
      </c>
      <c r="K823" s="49" t="str">
        <f t="shared" si="86"/>
        <v/>
      </c>
      <c r="L823" s="49" t="str">
        <f t="shared" si="87"/>
        <v/>
      </c>
      <c r="M823" s="49" t="str">
        <f t="shared" si="88"/>
        <v/>
      </c>
      <c r="N823" s="49" t="str">
        <f t="shared" si="89"/>
        <v/>
      </c>
      <c r="O823" t="str">
        <f t="shared" si="90"/>
        <v/>
      </c>
    </row>
    <row r="824" spans="1:15" ht="14.4" thickTop="1" thickBot="1" x14ac:dyDescent="0.3">
      <c r="A824" s="41" t="str">
        <f>IF('2015 data'!$A824 = "Sales", '2015 data'!B824, "")</f>
        <v/>
      </c>
      <c r="B824" s="41" t="str">
        <f>IF($A824="", "", VLOOKUP($A824, '2015 data'!B:G, 3, FALSE))</f>
        <v/>
      </c>
      <c r="C824" s="41" t="str">
        <f>IF($A824="", "", VLOOKUP($A824, '2015 data'!B:G, 4, FALSE))</f>
        <v/>
      </c>
      <c r="D824" s="42" t="str">
        <f>IF('2015 Consolidated'!$A824="", "", VLOOKUP('2015 Consolidated'!$A824, '2015 data'!B:G, 5, FALSE))</f>
        <v/>
      </c>
      <c r="E824" s="43" t="str">
        <f>IF($A824="", "", VLOOKUP($A824, '2015 data'!B:G, 6, FALSE))</f>
        <v/>
      </c>
      <c r="F824" s="43" t="str">
        <f>IF($A824="", "", IFERROR(VLOOKUP($A824, '2015 data'!C:G, 5, FALSE), 0))</f>
        <v/>
      </c>
      <c r="G824" s="44" t="str">
        <f>IFERROR(VLOOKUP($A824, '2015 data'!C:G, 4, FALSE), "")</f>
        <v/>
      </c>
      <c r="H824" s="43" t="str">
        <f t="shared" si="84"/>
        <v/>
      </c>
      <c r="I824" s="45" t="str">
        <f>IF($G824&lt;&gt;"","Received",IF($A824="","",Validation!$D$6-$D824))</f>
        <v/>
      </c>
      <c r="J824" s="49" t="str">
        <f t="shared" si="85"/>
        <v/>
      </c>
      <c r="K824" s="49" t="str">
        <f t="shared" si="86"/>
        <v/>
      </c>
      <c r="L824" s="49" t="str">
        <f t="shared" si="87"/>
        <v/>
      </c>
      <c r="M824" s="49" t="str">
        <f t="shared" si="88"/>
        <v/>
      </c>
      <c r="N824" s="49" t="str">
        <f t="shared" si="89"/>
        <v/>
      </c>
      <c r="O824" t="str">
        <f t="shared" si="90"/>
        <v/>
      </c>
    </row>
    <row r="825" spans="1:15" ht="14.4" thickTop="1" thickBot="1" x14ac:dyDescent="0.3">
      <c r="A825" s="41" t="str">
        <f>IF('2015 data'!$A825 = "Sales", '2015 data'!B825, "")</f>
        <v/>
      </c>
      <c r="B825" s="41" t="str">
        <f>IF($A825="", "", VLOOKUP($A825, '2015 data'!B:G, 3, FALSE))</f>
        <v/>
      </c>
      <c r="C825" s="41" t="str">
        <f>IF($A825="", "", VLOOKUP($A825, '2015 data'!B:G, 4, FALSE))</f>
        <v/>
      </c>
      <c r="D825" s="42" t="str">
        <f>IF('2015 Consolidated'!$A825="", "", VLOOKUP('2015 Consolidated'!$A825, '2015 data'!B:G, 5, FALSE))</f>
        <v/>
      </c>
      <c r="E825" s="43" t="str">
        <f>IF($A825="", "", VLOOKUP($A825, '2015 data'!B:G, 6, FALSE))</f>
        <v/>
      </c>
      <c r="F825" s="43" t="str">
        <f>IF($A825="", "", IFERROR(VLOOKUP($A825, '2015 data'!C:G, 5, FALSE), 0))</f>
        <v/>
      </c>
      <c r="G825" s="44" t="str">
        <f>IFERROR(VLOOKUP($A825, '2015 data'!C:G, 4, FALSE), "")</f>
        <v/>
      </c>
      <c r="H825" s="43" t="str">
        <f t="shared" si="84"/>
        <v/>
      </c>
      <c r="I825" s="45" t="str">
        <f>IF($G825&lt;&gt;"","Received",IF($A825="","",Validation!$D$6-$D825))</f>
        <v/>
      </c>
      <c r="J825" s="49" t="str">
        <f t="shared" si="85"/>
        <v/>
      </c>
      <c r="K825" s="49" t="str">
        <f t="shared" si="86"/>
        <v/>
      </c>
      <c r="L825" s="49" t="str">
        <f t="shared" si="87"/>
        <v/>
      </c>
      <c r="M825" s="49" t="str">
        <f t="shared" si="88"/>
        <v/>
      </c>
      <c r="N825" s="49" t="str">
        <f t="shared" si="89"/>
        <v/>
      </c>
      <c r="O825" t="str">
        <f t="shared" si="90"/>
        <v/>
      </c>
    </row>
    <row r="826" spans="1:15" ht="14.4" thickTop="1" thickBot="1" x14ac:dyDescent="0.3">
      <c r="A826" s="41" t="str">
        <f>IF('2015 data'!$A826 = "Sales", '2015 data'!B826, "")</f>
        <v/>
      </c>
      <c r="B826" s="41" t="str">
        <f>IF($A826="", "", VLOOKUP($A826, '2015 data'!B:G, 3, FALSE))</f>
        <v/>
      </c>
      <c r="C826" s="41" t="str">
        <f>IF($A826="", "", VLOOKUP($A826, '2015 data'!B:G, 4, FALSE))</f>
        <v/>
      </c>
      <c r="D826" s="42" t="str">
        <f>IF('2015 Consolidated'!$A826="", "", VLOOKUP('2015 Consolidated'!$A826, '2015 data'!B:G, 5, FALSE))</f>
        <v/>
      </c>
      <c r="E826" s="43" t="str">
        <f>IF($A826="", "", VLOOKUP($A826, '2015 data'!B:G, 6, FALSE))</f>
        <v/>
      </c>
      <c r="F826" s="43" t="str">
        <f>IF($A826="", "", IFERROR(VLOOKUP($A826, '2015 data'!C:G, 5, FALSE), 0))</f>
        <v/>
      </c>
      <c r="G826" s="44" t="str">
        <f>IFERROR(VLOOKUP($A826, '2015 data'!C:G, 4, FALSE), "")</f>
        <v/>
      </c>
      <c r="H826" s="43" t="str">
        <f t="shared" si="84"/>
        <v/>
      </c>
      <c r="I826" s="45" t="str">
        <f>IF($G826&lt;&gt;"","Received",IF($A826="","",Validation!$D$6-$D826))</f>
        <v/>
      </c>
      <c r="J826" s="49" t="str">
        <f t="shared" si="85"/>
        <v/>
      </c>
      <c r="K826" s="49" t="str">
        <f t="shared" si="86"/>
        <v/>
      </c>
      <c r="L826" s="49" t="str">
        <f t="shared" si="87"/>
        <v/>
      </c>
      <c r="M826" s="49" t="str">
        <f t="shared" si="88"/>
        <v/>
      </c>
      <c r="N826" s="49" t="str">
        <f t="shared" si="89"/>
        <v/>
      </c>
      <c r="O826" t="str">
        <f t="shared" si="90"/>
        <v/>
      </c>
    </row>
    <row r="827" spans="1:15" ht="14.4" thickTop="1" thickBot="1" x14ac:dyDescent="0.3">
      <c r="A827" s="41" t="str">
        <f>IF('2015 data'!$A827 = "Sales", '2015 data'!B827, "")</f>
        <v/>
      </c>
      <c r="B827" s="41" t="str">
        <f>IF($A827="", "", VLOOKUP($A827, '2015 data'!B:G, 3, FALSE))</f>
        <v/>
      </c>
      <c r="C827" s="41" t="str">
        <f>IF($A827="", "", VLOOKUP($A827, '2015 data'!B:G, 4, FALSE))</f>
        <v/>
      </c>
      <c r="D827" s="42" t="str">
        <f>IF('2015 Consolidated'!$A827="", "", VLOOKUP('2015 Consolidated'!$A827, '2015 data'!B:G, 5, FALSE))</f>
        <v/>
      </c>
      <c r="E827" s="43" t="str">
        <f>IF($A827="", "", VLOOKUP($A827, '2015 data'!B:G, 6, FALSE))</f>
        <v/>
      </c>
      <c r="F827" s="43" t="str">
        <f>IF($A827="", "", IFERROR(VLOOKUP($A827, '2015 data'!C:G, 5, FALSE), 0))</f>
        <v/>
      </c>
      <c r="G827" s="44" t="str">
        <f>IFERROR(VLOOKUP($A827, '2015 data'!C:G, 4, FALSE), "")</f>
        <v/>
      </c>
      <c r="H827" s="43" t="str">
        <f t="shared" si="84"/>
        <v/>
      </c>
      <c r="I827" s="45" t="str">
        <f>IF($G827&lt;&gt;"","Received",IF($A827="","",Validation!$D$6-$D827))</f>
        <v/>
      </c>
      <c r="J827" s="49" t="str">
        <f t="shared" si="85"/>
        <v/>
      </c>
      <c r="K827" s="49" t="str">
        <f t="shared" si="86"/>
        <v/>
      </c>
      <c r="L827" s="49" t="str">
        <f t="shared" si="87"/>
        <v/>
      </c>
      <c r="M827" s="49" t="str">
        <f t="shared" si="88"/>
        <v/>
      </c>
      <c r="N827" s="49" t="str">
        <f t="shared" si="89"/>
        <v/>
      </c>
      <c r="O827" t="str">
        <f t="shared" si="90"/>
        <v/>
      </c>
    </row>
    <row r="828" spans="1:15" ht="14.4" thickTop="1" thickBot="1" x14ac:dyDescent="0.3">
      <c r="A828" s="41" t="str">
        <f>IF('2015 data'!$A828 = "Sales", '2015 data'!B828, "")</f>
        <v/>
      </c>
      <c r="B828" s="41" t="str">
        <f>IF($A828="", "", VLOOKUP($A828, '2015 data'!B:G, 3, FALSE))</f>
        <v/>
      </c>
      <c r="C828" s="41" t="str">
        <f>IF($A828="", "", VLOOKUP($A828, '2015 data'!B:G, 4, FALSE))</f>
        <v/>
      </c>
      <c r="D828" s="42" t="str">
        <f>IF('2015 Consolidated'!$A828="", "", VLOOKUP('2015 Consolidated'!$A828, '2015 data'!B:G, 5, FALSE))</f>
        <v/>
      </c>
      <c r="E828" s="43" t="str">
        <f>IF($A828="", "", VLOOKUP($A828, '2015 data'!B:G, 6, FALSE))</f>
        <v/>
      </c>
      <c r="F828" s="43" t="str">
        <f>IF($A828="", "", IFERROR(VLOOKUP($A828, '2015 data'!C:G, 5, FALSE), 0))</f>
        <v/>
      </c>
      <c r="G828" s="44" t="str">
        <f>IFERROR(VLOOKUP($A828, '2015 data'!C:G, 4, FALSE), "")</f>
        <v/>
      </c>
      <c r="H828" s="43" t="str">
        <f t="shared" si="84"/>
        <v/>
      </c>
      <c r="I828" s="45" t="str">
        <f>IF($G828&lt;&gt;"","Received",IF($A828="","",Validation!$D$6-$D828))</f>
        <v/>
      </c>
      <c r="J828" s="49" t="str">
        <f t="shared" si="85"/>
        <v/>
      </c>
      <c r="K828" s="49" t="str">
        <f t="shared" si="86"/>
        <v/>
      </c>
      <c r="L828" s="49" t="str">
        <f t="shared" si="87"/>
        <v/>
      </c>
      <c r="M828" s="49" t="str">
        <f t="shared" si="88"/>
        <v/>
      </c>
      <c r="N828" s="49" t="str">
        <f t="shared" si="89"/>
        <v/>
      </c>
      <c r="O828" t="str">
        <f t="shared" si="90"/>
        <v/>
      </c>
    </row>
    <row r="829" spans="1:15" ht="14.4" thickTop="1" thickBot="1" x14ac:dyDescent="0.3">
      <c r="A829" s="41" t="str">
        <f>IF('2015 data'!$A829 = "Sales", '2015 data'!B829, "")</f>
        <v/>
      </c>
      <c r="B829" s="41" t="str">
        <f>IF($A829="", "", VLOOKUP($A829, '2015 data'!B:G, 3, FALSE))</f>
        <v/>
      </c>
      <c r="C829" s="41" t="str">
        <f>IF($A829="", "", VLOOKUP($A829, '2015 data'!B:G, 4, FALSE))</f>
        <v/>
      </c>
      <c r="D829" s="42" t="str">
        <f>IF('2015 Consolidated'!$A829="", "", VLOOKUP('2015 Consolidated'!$A829, '2015 data'!B:G, 5, FALSE))</f>
        <v/>
      </c>
      <c r="E829" s="43" t="str">
        <f>IF($A829="", "", VLOOKUP($A829, '2015 data'!B:G, 6, FALSE))</f>
        <v/>
      </c>
      <c r="F829" s="43" t="str">
        <f>IF($A829="", "", IFERROR(VLOOKUP($A829, '2015 data'!C:G, 5, FALSE), 0))</f>
        <v/>
      </c>
      <c r="G829" s="44" t="str">
        <f>IFERROR(VLOOKUP($A829, '2015 data'!C:G, 4, FALSE), "")</f>
        <v/>
      </c>
      <c r="H829" s="43" t="str">
        <f t="shared" si="84"/>
        <v/>
      </c>
      <c r="I829" s="45" t="str">
        <f>IF($G829&lt;&gt;"","Received",IF($A829="","",Validation!$D$6-$D829))</f>
        <v/>
      </c>
      <c r="J829" s="49" t="str">
        <f t="shared" si="85"/>
        <v/>
      </c>
      <c r="K829" s="49" t="str">
        <f t="shared" si="86"/>
        <v/>
      </c>
      <c r="L829" s="49" t="str">
        <f t="shared" si="87"/>
        <v/>
      </c>
      <c r="M829" s="49" t="str">
        <f t="shared" si="88"/>
        <v/>
      </c>
      <c r="N829" s="49" t="str">
        <f t="shared" si="89"/>
        <v/>
      </c>
      <c r="O829" t="str">
        <f t="shared" si="90"/>
        <v/>
      </c>
    </row>
    <row r="830" spans="1:15" ht="14.4" thickTop="1" thickBot="1" x14ac:dyDescent="0.3">
      <c r="A830" s="41" t="str">
        <f>IF('2015 data'!$A830 = "Sales", '2015 data'!B830, "")</f>
        <v/>
      </c>
      <c r="B830" s="41" t="str">
        <f>IF($A830="", "", VLOOKUP($A830, '2015 data'!B:G, 3, FALSE))</f>
        <v/>
      </c>
      <c r="C830" s="41" t="str">
        <f>IF($A830="", "", VLOOKUP($A830, '2015 data'!B:G, 4, FALSE))</f>
        <v/>
      </c>
      <c r="D830" s="42" t="str">
        <f>IF('2015 Consolidated'!$A830="", "", VLOOKUP('2015 Consolidated'!$A830, '2015 data'!B:G, 5, FALSE))</f>
        <v/>
      </c>
      <c r="E830" s="43" t="str">
        <f>IF($A830="", "", VLOOKUP($A830, '2015 data'!B:G, 6, FALSE))</f>
        <v/>
      </c>
      <c r="F830" s="43" t="str">
        <f>IF($A830="", "", IFERROR(VLOOKUP($A830, '2015 data'!C:G, 5, FALSE), 0))</f>
        <v/>
      </c>
      <c r="G830" s="44" t="str">
        <f>IFERROR(VLOOKUP($A830, '2015 data'!C:G, 4, FALSE), "")</f>
        <v/>
      </c>
      <c r="H830" s="43" t="str">
        <f t="shared" si="84"/>
        <v/>
      </c>
      <c r="I830" s="45" t="str">
        <f>IF($G830&lt;&gt;"","Received",IF($A830="","",Validation!$D$6-$D830))</f>
        <v/>
      </c>
      <c r="J830" s="49" t="str">
        <f t="shared" si="85"/>
        <v/>
      </c>
      <c r="K830" s="49" t="str">
        <f t="shared" si="86"/>
        <v/>
      </c>
      <c r="L830" s="49" t="str">
        <f t="shared" si="87"/>
        <v/>
      </c>
      <c r="M830" s="49" t="str">
        <f t="shared" si="88"/>
        <v/>
      </c>
      <c r="N830" s="49" t="str">
        <f t="shared" si="89"/>
        <v/>
      </c>
      <c r="O830" t="str">
        <f t="shared" si="90"/>
        <v/>
      </c>
    </row>
    <row r="831" spans="1:15" ht="14.4" thickTop="1" thickBot="1" x14ac:dyDescent="0.3">
      <c r="A831" s="41" t="str">
        <f>IF('2015 data'!$A831 = "Sales", '2015 data'!B831, "")</f>
        <v/>
      </c>
      <c r="B831" s="41" t="str">
        <f>IF($A831="", "", VLOOKUP($A831, '2015 data'!B:G, 3, FALSE))</f>
        <v/>
      </c>
      <c r="C831" s="41" t="str">
        <f>IF($A831="", "", VLOOKUP($A831, '2015 data'!B:G, 4, FALSE))</f>
        <v/>
      </c>
      <c r="D831" s="42" t="str">
        <f>IF('2015 Consolidated'!$A831="", "", VLOOKUP('2015 Consolidated'!$A831, '2015 data'!B:G, 5, FALSE))</f>
        <v/>
      </c>
      <c r="E831" s="43" t="str">
        <f>IF($A831="", "", VLOOKUP($A831, '2015 data'!B:G, 6, FALSE))</f>
        <v/>
      </c>
      <c r="F831" s="43" t="str">
        <f>IF($A831="", "", IFERROR(VLOOKUP($A831, '2015 data'!C:G, 5, FALSE), 0))</f>
        <v/>
      </c>
      <c r="G831" s="44" t="str">
        <f>IFERROR(VLOOKUP($A831, '2015 data'!C:G, 4, FALSE), "")</f>
        <v/>
      </c>
      <c r="H831" s="43" t="str">
        <f t="shared" si="84"/>
        <v/>
      </c>
      <c r="I831" s="45" t="str">
        <f>IF($G831&lt;&gt;"","Received",IF($A831="","",Validation!$D$6-$D831))</f>
        <v/>
      </c>
      <c r="J831" s="49" t="str">
        <f t="shared" si="85"/>
        <v/>
      </c>
      <c r="K831" s="49" t="str">
        <f t="shared" si="86"/>
        <v/>
      </c>
      <c r="L831" s="49" t="str">
        <f t="shared" si="87"/>
        <v/>
      </c>
      <c r="M831" s="49" t="str">
        <f t="shared" si="88"/>
        <v/>
      </c>
      <c r="N831" s="49" t="str">
        <f t="shared" si="89"/>
        <v/>
      </c>
      <c r="O831" t="str">
        <f t="shared" si="90"/>
        <v/>
      </c>
    </row>
    <row r="832" spans="1:15" ht="14.4" thickTop="1" thickBot="1" x14ac:dyDescent="0.3">
      <c r="A832" s="41" t="str">
        <f>IF('2015 data'!$A832 = "Sales", '2015 data'!B832, "")</f>
        <v/>
      </c>
      <c r="B832" s="41" t="str">
        <f>IF($A832="", "", VLOOKUP($A832, '2015 data'!B:G, 3, FALSE))</f>
        <v/>
      </c>
      <c r="C832" s="41" t="str">
        <f>IF($A832="", "", VLOOKUP($A832, '2015 data'!B:G, 4, FALSE))</f>
        <v/>
      </c>
      <c r="D832" s="42" t="str">
        <f>IF('2015 Consolidated'!$A832="", "", VLOOKUP('2015 Consolidated'!$A832, '2015 data'!B:G, 5, FALSE))</f>
        <v/>
      </c>
      <c r="E832" s="43" t="str">
        <f>IF($A832="", "", VLOOKUP($A832, '2015 data'!B:G, 6, FALSE))</f>
        <v/>
      </c>
      <c r="F832" s="43" t="str">
        <f>IF($A832="", "", IFERROR(VLOOKUP($A832, '2015 data'!C:G, 5, FALSE), 0))</f>
        <v/>
      </c>
      <c r="G832" s="44" t="str">
        <f>IFERROR(VLOOKUP($A832, '2015 data'!C:G, 4, FALSE), "")</f>
        <v/>
      </c>
      <c r="H832" s="43" t="str">
        <f t="shared" si="84"/>
        <v/>
      </c>
      <c r="I832" s="45" t="str">
        <f>IF($G832&lt;&gt;"","Received",IF($A832="","",Validation!$D$6-$D832))</f>
        <v/>
      </c>
      <c r="J832" s="49" t="str">
        <f t="shared" si="85"/>
        <v/>
      </c>
      <c r="K832" s="49" t="str">
        <f t="shared" si="86"/>
        <v/>
      </c>
      <c r="L832" s="49" t="str">
        <f t="shared" si="87"/>
        <v/>
      </c>
      <c r="M832" s="49" t="str">
        <f t="shared" si="88"/>
        <v/>
      </c>
      <c r="N832" s="49" t="str">
        <f t="shared" si="89"/>
        <v/>
      </c>
      <c r="O832" t="str">
        <f t="shared" si="90"/>
        <v/>
      </c>
    </row>
    <row r="833" spans="1:15" ht="14.4" thickTop="1" thickBot="1" x14ac:dyDescent="0.3">
      <c r="A833" s="41" t="str">
        <f>IF('2015 data'!$A833 = "Sales", '2015 data'!B833, "")</f>
        <v/>
      </c>
      <c r="B833" s="41" t="str">
        <f>IF($A833="", "", VLOOKUP($A833, '2015 data'!B:G, 3, FALSE))</f>
        <v/>
      </c>
      <c r="C833" s="41" t="str">
        <f>IF($A833="", "", VLOOKUP($A833, '2015 data'!B:G, 4, FALSE))</f>
        <v/>
      </c>
      <c r="D833" s="42" t="str">
        <f>IF('2015 Consolidated'!$A833="", "", VLOOKUP('2015 Consolidated'!$A833, '2015 data'!B:G, 5, FALSE))</f>
        <v/>
      </c>
      <c r="E833" s="43" t="str">
        <f>IF($A833="", "", VLOOKUP($A833, '2015 data'!B:G, 6, FALSE))</f>
        <v/>
      </c>
      <c r="F833" s="43" t="str">
        <f>IF($A833="", "", IFERROR(VLOOKUP($A833, '2015 data'!C:G, 5, FALSE), 0))</f>
        <v/>
      </c>
      <c r="G833" s="44" t="str">
        <f>IFERROR(VLOOKUP($A833, '2015 data'!C:G, 4, FALSE), "")</f>
        <v/>
      </c>
      <c r="H833" s="43" t="str">
        <f t="shared" si="84"/>
        <v/>
      </c>
      <c r="I833" s="45" t="str">
        <f>IF($G833&lt;&gt;"","Received",IF($A833="","",Validation!$D$6-$D833))</f>
        <v/>
      </c>
      <c r="J833" s="49" t="str">
        <f t="shared" si="85"/>
        <v/>
      </c>
      <c r="K833" s="49" t="str">
        <f t="shared" si="86"/>
        <v/>
      </c>
      <c r="L833" s="49" t="str">
        <f t="shared" si="87"/>
        <v/>
      </c>
      <c r="M833" s="49" t="str">
        <f t="shared" si="88"/>
        <v/>
      </c>
      <c r="N833" s="49" t="str">
        <f t="shared" si="89"/>
        <v/>
      </c>
      <c r="O833" t="str">
        <f t="shared" si="90"/>
        <v/>
      </c>
    </row>
    <row r="834" spans="1:15" ht="14.4" thickTop="1" thickBot="1" x14ac:dyDescent="0.3">
      <c r="A834" s="41" t="str">
        <f>IF('2015 data'!$A834 = "Sales", '2015 data'!B834, "")</f>
        <v/>
      </c>
      <c r="B834" s="41" t="str">
        <f>IF($A834="", "", VLOOKUP($A834, '2015 data'!B:G, 3, FALSE))</f>
        <v/>
      </c>
      <c r="C834" s="41" t="str">
        <f>IF($A834="", "", VLOOKUP($A834, '2015 data'!B:G, 4, FALSE))</f>
        <v/>
      </c>
      <c r="D834" s="42" t="str">
        <f>IF('2015 Consolidated'!$A834="", "", VLOOKUP('2015 Consolidated'!$A834, '2015 data'!B:G, 5, FALSE))</f>
        <v/>
      </c>
      <c r="E834" s="43" t="str">
        <f>IF($A834="", "", VLOOKUP($A834, '2015 data'!B:G, 6, FALSE))</f>
        <v/>
      </c>
      <c r="F834" s="43" t="str">
        <f>IF($A834="", "", IFERROR(VLOOKUP($A834, '2015 data'!C:G, 5, FALSE), 0))</f>
        <v/>
      </c>
      <c r="G834" s="44" t="str">
        <f>IFERROR(VLOOKUP($A834, '2015 data'!C:G, 4, FALSE), "")</f>
        <v/>
      </c>
      <c r="H834" s="43" t="str">
        <f t="shared" si="84"/>
        <v/>
      </c>
      <c r="I834" s="45" t="str">
        <f>IF($G834&lt;&gt;"","Received",IF($A834="","",Validation!$D$6-$D834))</f>
        <v/>
      </c>
      <c r="J834" s="49" t="str">
        <f t="shared" si="85"/>
        <v/>
      </c>
      <c r="K834" s="49" t="str">
        <f t="shared" si="86"/>
        <v/>
      </c>
      <c r="L834" s="49" t="str">
        <f t="shared" si="87"/>
        <v/>
      </c>
      <c r="M834" s="49" t="str">
        <f t="shared" si="88"/>
        <v/>
      </c>
      <c r="N834" s="49" t="str">
        <f t="shared" si="89"/>
        <v/>
      </c>
      <c r="O834" t="str">
        <f t="shared" si="90"/>
        <v/>
      </c>
    </row>
    <row r="835" spans="1:15" ht="14.4" thickTop="1" thickBot="1" x14ac:dyDescent="0.3">
      <c r="A835" s="41" t="str">
        <f>IF('2015 data'!$A835 = "Sales", '2015 data'!B835, "")</f>
        <v/>
      </c>
      <c r="B835" s="41" t="str">
        <f>IF($A835="", "", VLOOKUP($A835, '2015 data'!B:G, 3, FALSE))</f>
        <v/>
      </c>
      <c r="C835" s="41" t="str">
        <f>IF($A835="", "", VLOOKUP($A835, '2015 data'!B:G, 4, FALSE))</f>
        <v/>
      </c>
      <c r="D835" s="42" t="str">
        <f>IF('2015 Consolidated'!$A835="", "", VLOOKUP('2015 Consolidated'!$A835, '2015 data'!B:G, 5, FALSE))</f>
        <v/>
      </c>
      <c r="E835" s="43" t="str">
        <f>IF($A835="", "", VLOOKUP($A835, '2015 data'!B:G, 6, FALSE))</f>
        <v/>
      </c>
      <c r="F835" s="43" t="str">
        <f>IF($A835="", "", IFERROR(VLOOKUP($A835, '2015 data'!C:G, 5, FALSE), 0))</f>
        <v/>
      </c>
      <c r="G835" s="44" t="str">
        <f>IFERROR(VLOOKUP($A835, '2015 data'!C:G, 4, FALSE), "")</f>
        <v/>
      </c>
      <c r="H835" s="43" t="str">
        <f t="shared" ref="H835:H898" si="91">IFERROR($E835+$F835, "")</f>
        <v/>
      </c>
      <c r="I835" s="45" t="str">
        <f>IF($G835&lt;&gt;"","Received",IF($A835="","",Validation!$D$6-$D835))</f>
        <v/>
      </c>
      <c r="J835" s="49" t="str">
        <f t="shared" ref="J835:J898" si="92">IF($I835="", "", IF($I835="Received", 0, 1))</f>
        <v/>
      </c>
      <c r="K835" s="49" t="str">
        <f t="shared" ref="K835:K898" si="93">IF($J835=1, IF(AND($I835&lt;=30, $I835&gt;=0), "0-30 days", IF(AND($I835&lt;=60, $I835&gt;=31), "31-60 days", IF(AND($I835&lt;=90, $I835&gt;=61), "61-90 days", IF($I835&gt;90, "&gt;90 days", "")))), "")</f>
        <v/>
      </c>
      <c r="L835" s="49" t="str">
        <f t="shared" ref="L835:L898" si="94">IFERROR(YEAR($D835), "")</f>
        <v/>
      </c>
      <c r="M835" s="49" t="str">
        <f t="shared" ref="M835:M898" si="95">IFERROR(YEAR($G835), "")</f>
        <v/>
      </c>
      <c r="N835" s="49" t="str">
        <f t="shared" ref="N835:N898" si="96">IFERROR(MONTH($G835), "")</f>
        <v/>
      </c>
      <c r="O835" t="str">
        <f t="shared" ref="O835:O898" si="97">IF($A835="","",COUNTIF($A:$A,$A835))</f>
        <v/>
      </c>
    </row>
    <row r="836" spans="1:15" ht="14.4" thickTop="1" thickBot="1" x14ac:dyDescent="0.3">
      <c r="A836" s="41" t="str">
        <f>IF('2015 data'!$A836 = "Sales", '2015 data'!B836, "")</f>
        <v/>
      </c>
      <c r="B836" s="41" t="str">
        <f>IF($A836="", "", VLOOKUP($A836, '2015 data'!B:G, 3, FALSE))</f>
        <v/>
      </c>
      <c r="C836" s="41" t="str">
        <f>IF($A836="", "", VLOOKUP($A836, '2015 data'!B:G, 4, FALSE))</f>
        <v/>
      </c>
      <c r="D836" s="42" t="str">
        <f>IF('2015 Consolidated'!$A836="", "", VLOOKUP('2015 Consolidated'!$A836, '2015 data'!B:G, 5, FALSE))</f>
        <v/>
      </c>
      <c r="E836" s="43" t="str">
        <f>IF($A836="", "", VLOOKUP($A836, '2015 data'!B:G, 6, FALSE))</f>
        <v/>
      </c>
      <c r="F836" s="43" t="str">
        <f>IF($A836="", "", IFERROR(VLOOKUP($A836, '2015 data'!C:G, 5, FALSE), 0))</f>
        <v/>
      </c>
      <c r="G836" s="44" t="str">
        <f>IFERROR(VLOOKUP($A836, '2015 data'!C:G, 4, FALSE), "")</f>
        <v/>
      </c>
      <c r="H836" s="43" t="str">
        <f t="shared" si="91"/>
        <v/>
      </c>
      <c r="I836" s="45" t="str">
        <f>IF($G836&lt;&gt;"","Received",IF($A836="","",Validation!$D$6-$D836))</f>
        <v/>
      </c>
      <c r="J836" s="49" t="str">
        <f t="shared" si="92"/>
        <v/>
      </c>
      <c r="K836" s="49" t="str">
        <f t="shared" si="93"/>
        <v/>
      </c>
      <c r="L836" s="49" t="str">
        <f t="shared" si="94"/>
        <v/>
      </c>
      <c r="M836" s="49" t="str">
        <f t="shared" si="95"/>
        <v/>
      </c>
      <c r="N836" s="49" t="str">
        <f t="shared" si="96"/>
        <v/>
      </c>
      <c r="O836" t="str">
        <f t="shared" si="97"/>
        <v/>
      </c>
    </row>
    <row r="837" spans="1:15" ht="14.4" thickTop="1" thickBot="1" x14ac:dyDescent="0.3">
      <c r="A837" s="41" t="str">
        <f>IF('2015 data'!$A837 = "Sales", '2015 data'!B837, "")</f>
        <v/>
      </c>
      <c r="B837" s="41" t="str">
        <f>IF($A837="", "", VLOOKUP($A837, '2015 data'!B:G, 3, FALSE))</f>
        <v/>
      </c>
      <c r="C837" s="41" t="str">
        <f>IF($A837="", "", VLOOKUP($A837, '2015 data'!B:G, 4, FALSE))</f>
        <v/>
      </c>
      <c r="D837" s="42" t="str">
        <f>IF('2015 Consolidated'!$A837="", "", VLOOKUP('2015 Consolidated'!$A837, '2015 data'!B:G, 5, FALSE))</f>
        <v/>
      </c>
      <c r="E837" s="43" t="str">
        <f>IF($A837="", "", VLOOKUP($A837, '2015 data'!B:G, 6, FALSE))</f>
        <v/>
      </c>
      <c r="F837" s="43" t="str">
        <f>IF($A837="", "", IFERROR(VLOOKUP($A837, '2015 data'!C:G, 5, FALSE), 0))</f>
        <v/>
      </c>
      <c r="G837" s="44" t="str">
        <f>IFERROR(VLOOKUP($A837, '2015 data'!C:G, 4, FALSE), "")</f>
        <v/>
      </c>
      <c r="H837" s="43" t="str">
        <f t="shared" si="91"/>
        <v/>
      </c>
      <c r="I837" s="45" t="str">
        <f>IF($G837&lt;&gt;"","Received",IF($A837="","",Validation!$D$6-$D837))</f>
        <v/>
      </c>
      <c r="J837" s="49" t="str">
        <f t="shared" si="92"/>
        <v/>
      </c>
      <c r="K837" s="49" t="str">
        <f t="shared" si="93"/>
        <v/>
      </c>
      <c r="L837" s="49" t="str">
        <f t="shared" si="94"/>
        <v/>
      </c>
      <c r="M837" s="49" t="str">
        <f t="shared" si="95"/>
        <v/>
      </c>
      <c r="N837" s="49" t="str">
        <f t="shared" si="96"/>
        <v/>
      </c>
      <c r="O837" t="str">
        <f t="shared" si="97"/>
        <v/>
      </c>
    </row>
    <row r="838" spans="1:15" ht="14.4" thickTop="1" thickBot="1" x14ac:dyDescent="0.3">
      <c r="A838" s="41" t="str">
        <f>IF('2015 data'!$A838 = "Sales", '2015 data'!B838, "")</f>
        <v/>
      </c>
      <c r="B838" s="41" t="str">
        <f>IF($A838="", "", VLOOKUP($A838, '2015 data'!B:G, 3, FALSE))</f>
        <v/>
      </c>
      <c r="C838" s="41" t="str">
        <f>IF($A838="", "", VLOOKUP($A838, '2015 data'!B:G, 4, FALSE))</f>
        <v/>
      </c>
      <c r="D838" s="42" t="str">
        <f>IF('2015 Consolidated'!$A838="", "", VLOOKUP('2015 Consolidated'!$A838, '2015 data'!B:G, 5, FALSE))</f>
        <v/>
      </c>
      <c r="E838" s="43" t="str">
        <f>IF($A838="", "", VLOOKUP($A838, '2015 data'!B:G, 6, FALSE))</f>
        <v/>
      </c>
      <c r="F838" s="43" t="str">
        <f>IF($A838="", "", IFERROR(VLOOKUP($A838, '2015 data'!C:G, 5, FALSE), 0))</f>
        <v/>
      </c>
      <c r="G838" s="44" t="str">
        <f>IFERROR(VLOOKUP($A838, '2015 data'!C:G, 4, FALSE), "")</f>
        <v/>
      </c>
      <c r="H838" s="43" t="str">
        <f t="shared" si="91"/>
        <v/>
      </c>
      <c r="I838" s="45" t="str">
        <f>IF($G838&lt;&gt;"","Received",IF($A838="","",Validation!$D$6-$D838))</f>
        <v/>
      </c>
      <c r="J838" s="49" t="str">
        <f t="shared" si="92"/>
        <v/>
      </c>
      <c r="K838" s="49" t="str">
        <f t="shared" si="93"/>
        <v/>
      </c>
      <c r="L838" s="49" t="str">
        <f t="shared" si="94"/>
        <v/>
      </c>
      <c r="M838" s="49" t="str">
        <f t="shared" si="95"/>
        <v/>
      </c>
      <c r="N838" s="49" t="str">
        <f t="shared" si="96"/>
        <v/>
      </c>
      <c r="O838" t="str">
        <f t="shared" si="97"/>
        <v/>
      </c>
    </row>
    <row r="839" spans="1:15" ht="14.4" thickTop="1" thickBot="1" x14ac:dyDescent="0.3">
      <c r="A839" s="41" t="str">
        <f>IF('2015 data'!$A839 = "Sales", '2015 data'!B839, "")</f>
        <v/>
      </c>
      <c r="B839" s="41" t="str">
        <f>IF($A839="", "", VLOOKUP($A839, '2015 data'!B:G, 3, FALSE))</f>
        <v/>
      </c>
      <c r="C839" s="41" t="str">
        <f>IF($A839="", "", VLOOKUP($A839, '2015 data'!B:G, 4, FALSE))</f>
        <v/>
      </c>
      <c r="D839" s="42" t="str">
        <f>IF('2015 Consolidated'!$A839="", "", VLOOKUP('2015 Consolidated'!$A839, '2015 data'!B:G, 5, FALSE))</f>
        <v/>
      </c>
      <c r="E839" s="43" t="str">
        <f>IF($A839="", "", VLOOKUP($A839, '2015 data'!B:G, 6, FALSE))</f>
        <v/>
      </c>
      <c r="F839" s="43" t="str">
        <f>IF($A839="", "", IFERROR(VLOOKUP($A839, '2015 data'!C:G, 5, FALSE), 0))</f>
        <v/>
      </c>
      <c r="G839" s="44" t="str">
        <f>IFERROR(VLOOKUP($A839, '2015 data'!C:G, 4, FALSE), "")</f>
        <v/>
      </c>
      <c r="H839" s="43" t="str">
        <f t="shared" si="91"/>
        <v/>
      </c>
      <c r="I839" s="45" t="str">
        <f>IF($G839&lt;&gt;"","Received",IF($A839="","",Validation!$D$6-$D839))</f>
        <v/>
      </c>
      <c r="J839" s="49" t="str">
        <f t="shared" si="92"/>
        <v/>
      </c>
      <c r="K839" s="49" t="str">
        <f t="shared" si="93"/>
        <v/>
      </c>
      <c r="L839" s="49" t="str">
        <f t="shared" si="94"/>
        <v/>
      </c>
      <c r="M839" s="49" t="str">
        <f t="shared" si="95"/>
        <v/>
      </c>
      <c r="N839" s="49" t="str">
        <f t="shared" si="96"/>
        <v/>
      </c>
      <c r="O839" t="str">
        <f t="shared" si="97"/>
        <v/>
      </c>
    </row>
    <row r="840" spans="1:15" ht="14.4" thickTop="1" thickBot="1" x14ac:dyDescent="0.3">
      <c r="A840" s="41" t="str">
        <f>IF('2015 data'!$A840 = "Sales", '2015 data'!B840, "")</f>
        <v/>
      </c>
      <c r="B840" s="41" t="str">
        <f>IF($A840="", "", VLOOKUP($A840, '2015 data'!B:G, 3, FALSE))</f>
        <v/>
      </c>
      <c r="C840" s="41" t="str">
        <f>IF($A840="", "", VLOOKUP($A840, '2015 data'!B:G, 4, FALSE))</f>
        <v/>
      </c>
      <c r="D840" s="42" t="str">
        <f>IF('2015 Consolidated'!$A840="", "", VLOOKUP('2015 Consolidated'!$A840, '2015 data'!B:G, 5, FALSE))</f>
        <v/>
      </c>
      <c r="E840" s="43" t="str">
        <f>IF($A840="", "", VLOOKUP($A840, '2015 data'!B:G, 6, FALSE))</f>
        <v/>
      </c>
      <c r="F840" s="43" t="str">
        <f>IF($A840="", "", IFERROR(VLOOKUP($A840, '2015 data'!C:G, 5, FALSE), 0))</f>
        <v/>
      </c>
      <c r="G840" s="44" t="str">
        <f>IFERROR(VLOOKUP($A840, '2015 data'!C:G, 4, FALSE), "")</f>
        <v/>
      </c>
      <c r="H840" s="43" t="str">
        <f t="shared" si="91"/>
        <v/>
      </c>
      <c r="I840" s="45" t="str">
        <f>IF($G840&lt;&gt;"","Received",IF($A840="","",Validation!$D$6-$D840))</f>
        <v/>
      </c>
      <c r="J840" s="49" t="str">
        <f t="shared" si="92"/>
        <v/>
      </c>
      <c r="K840" s="49" t="str">
        <f t="shared" si="93"/>
        <v/>
      </c>
      <c r="L840" s="49" t="str">
        <f t="shared" si="94"/>
        <v/>
      </c>
      <c r="M840" s="49" t="str">
        <f t="shared" si="95"/>
        <v/>
      </c>
      <c r="N840" s="49" t="str">
        <f t="shared" si="96"/>
        <v/>
      </c>
      <c r="O840" t="str">
        <f t="shared" si="97"/>
        <v/>
      </c>
    </row>
    <row r="841" spans="1:15" ht="14.4" thickTop="1" thickBot="1" x14ac:dyDescent="0.3">
      <c r="A841" s="41" t="str">
        <f>IF('2015 data'!$A841 = "Sales", '2015 data'!B841, "")</f>
        <v/>
      </c>
      <c r="B841" s="41" t="str">
        <f>IF($A841="", "", VLOOKUP($A841, '2015 data'!B:G, 3, FALSE))</f>
        <v/>
      </c>
      <c r="C841" s="41" t="str">
        <f>IF($A841="", "", VLOOKUP($A841, '2015 data'!B:G, 4, FALSE))</f>
        <v/>
      </c>
      <c r="D841" s="42" t="str">
        <f>IF('2015 Consolidated'!$A841="", "", VLOOKUP('2015 Consolidated'!$A841, '2015 data'!B:G, 5, FALSE))</f>
        <v/>
      </c>
      <c r="E841" s="43" t="str">
        <f>IF($A841="", "", VLOOKUP($A841, '2015 data'!B:G, 6, FALSE))</f>
        <v/>
      </c>
      <c r="F841" s="43" t="str">
        <f>IF($A841="", "", IFERROR(VLOOKUP($A841, '2015 data'!C:G, 5, FALSE), 0))</f>
        <v/>
      </c>
      <c r="G841" s="44" t="str">
        <f>IFERROR(VLOOKUP($A841, '2015 data'!C:G, 4, FALSE), "")</f>
        <v/>
      </c>
      <c r="H841" s="43" t="str">
        <f t="shared" si="91"/>
        <v/>
      </c>
      <c r="I841" s="45" t="str">
        <f>IF($G841&lt;&gt;"","Received",IF($A841="","",Validation!$D$6-$D841))</f>
        <v/>
      </c>
      <c r="J841" s="49" t="str">
        <f t="shared" si="92"/>
        <v/>
      </c>
      <c r="K841" s="49" t="str">
        <f t="shared" si="93"/>
        <v/>
      </c>
      <c r="L841" s="49" t="str">
        <f t="shared" si="94"/>
        <v/>
      </c>
      <c r="M841" s="49" t="str">
        <f t="shared" si="95"/>
        <v/>
      </c>
      <c r="N841" s="49" t="str">
        <f t="shared" si="96"/>
        <v/>
      </c>
      <c r="O841" t="str">
        <f t="shared" si="97"/>
        <v/>
      </c>
    </row>
    <row r="842" spans="1:15" ht="14.4" thickTop="1" thickBot="1" x14ac:dyDescent="0.3">
      <c r="A842" s="41" t="str">
        <f>IF('2015 data'!$A842 = "Sales", '2015 data'!B842, "")</f>
        <v/>
      </c>
      <c r="B842" s="41" t="str">
        <f>IF($A842="", "", VLOOKUP($A842, '2015 data'!B:G, 3, FALSE))</f>
        <v/>
      </c>
      <c r="C842" s="41" t="str">
        <f>IF($A842="", "", VLOOKUP($A842, '2015 data'!B:G, 4, FALSE))</f>
        <v/>
      </c>
      <c r="D842" s="42" t="str">
        <f>IF('2015 Consolidated'!$A842="", "", VLOOKUP('2015 Consolidated'!$A842, '2015 data'!B:G, 5, FALSE))</f>
        <v/>
      </c>
      <c r="E842" s="43" t="str">
        <f>IF($A842="", "", VLOOKUP($A842, '2015 data'!B:G, 6, FALSE))</f>
        <v/>
      </c>
      <c r="F842" s="43" t="str">
        <f>IF($A842="", "", IFERROR(VLOOKUP($A842, '2015 data'!C:G, 5, FALSE), 0))</f>
        <v/>
      </c>
      <c r="G842" s="44" t="str">
        <f>IFERROR(VLOOKUP($A842, '2015 data'!C:G, 4, FALSE), "")</f>
        <v/>
      </c>
      <c r="H842" s="43" t="str">
        <f t="shared" si="91"/>
        <v/>
      </c>
      <c r="I842" s="45" t="str">
        <f>IF($G842&lt;&gt;"","Received",IF($A842="","",Validation!$D$6-$D842))</f>
        <v/>
      </c>
      <c r="J842" s="49" t="str">
        <f t="shared" si="92"/>
        <v/>
      </c>
      <c r="K842" s="49" t="str">
        <f t="shared" si="93"/>
        <v/>
      </c>
      <c r="L842" s="49" t="str">
        <f t="shared" si="94"/>
        <v/>
      </c>
      <c r="M842" s="49" t="str">
        <f t="shared" si="95"/>
        <v/>
      </c>
      <c r="N842" s="49" t="str">
        <f t="shared" si="96"/>
        <v/>
      </c>
      <c r="O842" t="str">
        <f t="shared" si="97"/>
        <v/>
      </c>
    </row>
    <row r="843" spans="1:15" ht="14.4" thickTop="1" thickBot="1" x14ac:dyDescent="0.3">
      <c r="A843" s="41" t="str">
        <f>IF('2015 data'!$A843 = "Sales", '2015 data'!B843, "")</f>
        <v/>
      </c>
      <c r="B843" s="41" t="str">
        <f>IF($A843="", "", VLOOKUP($A843, '2015 data'!B:G, 3, FALSE))</f>
        <v/>
      </c>
      <c r="C843" s="41" t="str">
        <f>IF($A843="", "", VLOOKUP($A843, '2015 data'!B:G, 4, FALSE))</f>
        <v/>
      </c>
      <c r="D843" s="42" t="str">
        <f>IF('2015 Consolidated'!$A843="", "", VLOOKUP('2015 Consolidated'!$A843, '2015 data'!B:G, 5, FALSE))</f>
        <v/>
      </c>
      <c r="E843" s="43" t="str">
        <f>IF($A843="", "", VLOOKUP($A843, '2015 data'!B:G, 6, FALSE))</f>
        <v/>
      </c>
      <c r="F843" s="43" t="str">
        <f>IF($A843="", "", IFERROR(VLOOKUP($A843, '2015 data'!C:G, 5, FALSE), 0))</f>
        <v/>
      </c>
      <c r="G843" s="44" t="str">
        <f>IFERROR(VLOOKUP($A843, '2015 data'!C:G, 4, FALSE), "")</f>
        <v/>
      </c>
      <c r="H843" s="43" t="str">
        <f t="shared" si="91"/>
        <v/>
      </c>
      <c r="I843" s="45" t="str">
        <f>IF($G843&lt;&gt;"","Received",IF($A843="","",Validation!$D$6-$D843))</f>
        <v/>
      </c>
      <c r="J843" s="49" t="str">
        <f t="shared" si="92"/>
        <v/>
      </c>
      <c r="K843" s="49" t="str">
        <f t="shared" si="93"/>
        <v/>
      </c>
      <c r="L843" s="49" t="str">
        <f t="shared" si="94"/>
        <v/>
      </c>
      <c r="M843" s="49" t="str">
        <f t="shared" si="95"/>
        <v/>
      </c>
      <c r="N843" s="49" t="str">
        <f t="shared" si="96"/>
        <v/>
      </c>
      <c r="O843" t="str">
        <f t="shared" si="97"/>
        <v/>
      </c>
    </row>
    <row r="844" spans="1:15" ht="14.4" thickTop="1" thickBot="1" x14ac:dyDescent="0.3">
      <c r="A844" s="41" t="str">
        <f>IF('2015 data'!$A844 = "Sales", '2015 data'!B844, "")</f>
        <v/>
      </c>
      <c r="B844" s="41" t="str">
        <f>IF($A844="", "", VLOOKUP($A844, '2015 data'!B:G, 3, FALSE))</f>
        <v/>
      </c>
      <c r="C844" s="41" t="str">
        <f>IF($A844="", "", VLOOKUP($A844, '2015 data'!B:G, 4, FALSE))</f>
        <v/>
      </c>
      <c r="D844" s="42" t="str">
        <f>IF('2015 Consolidated'!$A844="", "", VLOOKUP('2015 Consolidated'!$A844, '2015 data'!B:G, 5, FALSE))</f>
        <v/>
      </c>
      <c r="E844" s="43" t="str">
        <f>IF($A844="", "", VLOOKUP($A844, '2015 data'!B:G, 6, FALSE))</f>
        <v/>
      </c>
      <c r="F844" s="43" t="str">
        <f>IF($A844="", "", IFERROR(VLOOKUP($A844, '2015 data'!C:G, 5, FALSE), 0))</f>
        <v/>
      </c>
      <c r="G844" s="44" t="str">
        <f>IFERROR(VLOOKUP($A844, '2015 data'!C:G, 4, FALSE), "")</f>
        <v/>
      </c>
      <c r="H844" s="43" t="str">
        <f t="shared" si="91"/>
        <v/>
      </c>
      <c r="I844" s="45" t="str">
        <f>IF($G844&lt;&gt;"","Received",IF($A844="","",Validation!$D$6-$D844))</f>
        <v/>
      </c>
      <c r="J844" s="49" t="str">
        <f t="shared" si="92"/>
        <v/>
      </c>
      <c r="K844" s="49" t="str">
        <f t="shared" si="93"/>
        <v/>
      </c>
      <c r="L844" s="49" t="str">
        <f t="shared" si="94"/>
        <v/>
      </c>
      <c r="M844" s="49" t="str">
        <f t="shared" si="95"/>
        <v/>
      </c>
      <c r="N844" s="49" t="str">
        <f t="shared" si="96"/>
        <v/>
      </c>
      <c r="O844" t="str">
        <f t="shared" si="97"/>
        <v/>
      </c>
    </row>
    <row r="845" spans="1:15" ht="14.4" thickTop="1" thickBot="1" x14ac:dyDescent="0.3">
      <c r="A845" s="41" t="str">
        <f>IF('2015 data'!$A845 = "Sales", '2015 data'!B845, "")</f>
        <v/>
      </c>
      <c r="B845" s="41" t="str">
        <f>IF($A845="", "", VLOOKUP($A845, '2015 data'!B:G, 3, FALSE))</f>
        <v/>
      </c>
      <c r="C845" s="41" t="str">
        <f>IF($A845="", "", VLOOKUP($A845, '2015 data'!B:G, 4, FALSE))</f>
        <v/>
      </c>
      <c r="D845" s="42" t="str">
        <f>IF('2015 Consolidated'!$A845="", "", VLOOKUP('2015 Consolidated'!$A845, '2015 data'!B:G, 5, FALSE))</f>
        <v/>
      </c>
      <c r="E845" s="43" t="str">
        <f>IF($A845="", "", VLOOKUP($A845, '2015 data'!B:G, 6, FALSE))</f>
        <v/>
      </c>
      <c r="F845" s="43" t="str">
        <f>IF($A845="", "", IFERROR(VLOOKUP($A845, '2015 data'!C:G, 5, FALSE), 0))</f>
        <v/>
      </c>
      <c r="G845" s="44" t="str">
        <f>IFERROR(VLOOKUP($A845, '2015 data'!C:G, 4, FALSE), "")</f>
        <v/>
      </c>
      <c r="H845" s="43" t="str">
        <f t="shared" si="91"/>
        <v/>
      </c>
      <c r="I845" s="45" t="str">
        <f>IF($G845&lt;&gt;"","Received",IF($A845="","",Validation!$D$6-$D845))</f>
        <v/>
      </c>
      <c r="J845" s="49" t="str">
        <f t="shared" si="92"/>
        <v/>
      </c>
      <c r="K845" s="49" t="str">
        <f t="shared" si="93"/>
        <v/>
      </c>
      <c r="L845" s="49" t="str">
        <f t="shared" si="94"/>
        <v/>
      </c>
      <c r="M845" s="49" t="str">
        <f t="shared" si="95"/>
        <v/>
      </c>
      <c r="N845" s="49" t="str">
        <f t="shared" si="96"/>
        <v/>
      </c>
      <c r="O845" t="str">
        <f t="shared" si="97"/>
        <v/>
      </c>
    </row>
    <row r="846" spans="1:15" ht="14.4" thickTop="1" thickBot="1" x14ac:dyDescent="0.3">
      <c r="A846" s="41" t="str">
        <f>IF('2015 data'!$A846 = "Sales", '2015 data'!B846, "")</f>
        <v/>
      </c>
      <c r="B846" s="41" t="str">
        <f>IF($A846="", "", VLOOKUP($A846, '2015 data'!B:G, 3, FALSE))</f>
        <v/>
      </c>
      <c r="C846" s="41" t="str">
        <f>IF($A846="", "", VLOOKUP($A846, '2015 data'!B:G, 4, FALSE))</f>
        <v/>
      </c>
      <c r="D846" s="42" t="str">
        <f>IF('2015 Consolidated'!$A846="", "", VLOOKUP('2015 Consolidated'!$A846, '2015 data'!B:G, 5, FALSE))</f>
        <v/>
      </c>
      <c r="E846" s="43" t="str">
        <f>IF($A846="", "", VLOOKUP($A846, '2015 data'!B:G, 6, FALSE))</f>
        <v/>
      </c>
      <c r="F846" s="43" t="str">
        <f>IF($A846="", "", IFERROR(VLOOKUP($A846, '2015 data'!C:G, 5, FALSE), 0))</f>
        <v/>
      </c>
      <c r="G846" s="44" t="str">
        <f>IFERROR(VLOOKUP($A846, '2015 data'!C:G, 4, FALSE), "")</f>
        <v/>
      </c>
      <c r="H846" s="43" t="str">
        <f t="shared" si="91"/>
        <v/>
      </c>
      <c r="I846" s="45" t="str">
        <f>IF($G846&lt;&gt;"","Received",IF($A846="","",Validation!$D$6-$D846))</f>
        <v/>
      </c>
      <c r="J846" s="49" t="str">
        <f t="shared" si="92"/>
        <v/>
      </c>
      <c r="K846" s="49" t="str">
        <f t="shared" si="93"/>
        <v/>
      </c>
      <c r="L846" s="49" t="str">
        <f t="shared" si="94"/>
        <v/>
      </c>
      <c r="M846" s="49" t="str">
        <f t="shared" si="95"/>
        <v/>
      </c>
      <c r="N846" s="49" t="str">
        <f t="shared" si="96"/>
        <v/>
      </c>
      <c r="O846" t="str">
        <f t="shared" si="97"/>
        <v/>
      </c>
    </row>
    <row r="847" spans="1:15" ht="14.4" thickTop="1" thickBot="1" x14ac:dyDescent="0.3">
      <c r="A847" s="41" t="str">
        <f>IF('2015 data'!$A847 = "Sales", '2015 data'!B847, "")</f>
        <v/>
      </c>
      <c r="B847" s="41" t="str">
        <f>IF($A847="", "", VLOOKUP($A847, '2015 data'!B:G, 3, FALSE))</f>
        <v/>
      </c>
      <c r="C847" s="41" t="str">
        <f>IF($A847="", "", VLOOKUP($A847, '2015 data'!B:G, 4, FALSE))</f>
        <v/>
      </c>
      <c r="D847" s="42" t="str">
        <f>IF('2015 Consolidated'!$A847="", "", VLOOKUP('2015 Consolidated'!$A847, '2015 data'!B:G, 5, FALSE))</f>
        <v/>
      </c>
      <c r="E847" s="43" t="str">
        <f>IF($A847="", "", VLOOKUP($A847, '2015 data'!B:G, 6, FALSE))</f>
        <v/>
      </c>
      <c r="F847" s="43" t="str">
        <f>IF($A847="", "", IFERROR(VLOOKUP($A847, '2015 data'!C:G, 5, FALSE), 0))</f>
        <v/>
      </c>
      <c r="G847" s="44" t="str">
        <f>IFERROR(VLOOKUP($A847, '2015 data'!C:G, 4, FALSE), "")</f>
        <v/>
      </c>
      <c r="H847" s="43" t="str">
        <f t="shared" si="91"/>
        <v/>
      </c>
      <c r="I847" s="45" t="str">
        <f>IF($G847&lt;&gt;"","Received",IF($A847="","",Validation!$D$6-$D847))</f>
        <v/>
      </c>
      <c r="J847" s="49" t="str">
        <f t="shared" si="92"/>
        <v/>
      </c>
      <c r="K847" s="49" t="str">
        <f t="shared" si="93"/>
        <v/>
      </c>
      <c r="L847" s="49" t="str">
        <f t="shared" si="94"/>
        <v/>
      </c>
      <c r="M847" s="49" t="str">
        <f t="shared" si="95"/>
        <v/>
      </c>
      <c r="N847" s="49" t="str">
        <f t="shared" si="96"/>
        <v/>
      </c>
      <c r="O847" t="str">
        <f t="shared" si="97"/>
        <v/>
      </c>
    </row>
    <row r="848" spans="1:15" ht="14.4" thickTop="1" thickBot="1" x14ac:dyDescent="0.3">
      <c r="A848" s="41" t="str">
        <f>IF('2015 data'!$A848 = "Sales", '2015 data'!B848, "")</f>
        <v/>
      </c>
      <c r="B848" s="41" t="str">
        <f>IF($A848="", "", VLOOKUP($A848, '2015 data'!B:G, 3, FALSE))</f>
        <v/>
      </c>
      <c r="C848" s="41" t="str">
        <f>IF($A848="", "", VLOOKUP($A848, '2015 data'!B:G, 4, FALSE))</f>
        <v/>
      </c>
      <c r="D848" s="42" t="str">
        <f>IF('2015 Consolidated'!$A848="", "", VLOOKUP('2015 Consolidated'!$A848, '2015 data'!B:G, 5, FALSE))</f>
        <v/>
      </c>
      <c r="E848" s="43" t="str">
        <f>IF($A848="", "", VLOOKUP($A848, '2015 data'!B:G, 6, FALSE))</f>
        <v/>
      </c>
      <c r="F848" s="43" t="str">
        <f>IF($A848="", "", IFERROR(VLOOKUP($A848, '2015 data'!C:G, 5, FALSE), 0))</f>
        <v/>
      </c>
      <c r="G848" s="44" t="str">
        <f>IFERROR(VLOOKUP($A848, '2015 data'!C:G, 4, FALSE), "")</f>
        <v/>
      </c>
      <c r="H848" s="43" t="str">
        <f t="shared" si="91"/>
        <v/>
      </c>
      <c r="I848" s="45" t="str">
        <f>IF($G848&lt;&gt;"","Received",IF($A848="","",Validation!$D$6-$D848))</f>
        <v/>
      </c>
      <c r="J848" s="49" t="str">
        <f t="shared" si="92"/>
        <v/>
      </c>
      <c r="K848" s="49" t="str">
        <f t="shared" si="93"/>
        <v/>
      </c>
      <c r="L848" s="49" t="str">
        <f t="shared" si="94"/>
        <v/>
      </c>
      <c r="M848" s="49" t="str">
        <f t="shared" si="95"/>
        <v/>
      </c>
      <c r="N848" s="49" t="str">
        <f t="shared" si="96"/>
        <v/>
      </c>
      <c r="O848" t="str">
        <f t="shared" si="97"/>
        <v/>
      </c>
    </row>
    <row r="849" spans="1:15" ht="14.4" thickTop="1" thickBot="1" x14ac:dyDescent="0.3">
      <c r="A849" s="41" t="str">
        <f>IF('2015 data'!$A849 = "Sales", '2015 data'!B849, "")</f>
        <v/>
      </c>
      <c r="B849" s="41" t="str">
        <f>IF($A849="", "", VLOOKUP($A849, '2015 data'!B:G, 3, FALSE))</f>
        <v/>
      </c>
      <c r="C849" s="41" t="str">
        <f>IF($A849="", "", VLOOKUP($A849, '2015 data'!B:G, 4, FALSE))</f>
        <v/>
      </c>
      <c r="D849" s="42" t="str">
        <f>IF('2015 Consolidated'!$A849="", "", VLOOKUP('2015 Consolidated'!$A849, '2015 data'!B:G, 5, FALSE))</f>
        <v/>
      </c>
      <c r="E849" s="43" t="str">
        <f>IF($A849="", "", VLOOKUP($A849, '2015 data'!B:G, 6, FALSE))</f>
        <v/>
      </c>
      <c r="F849" s="43" t="str">
        <f>IF($A849="", "", IFERROR(VLOOKUP($A849, '2015 data'!C:G, 5, FALSE), 0))</f>
        <v/>
      </c>
      <c r="G849" s="44" t="str">
        <f>IFERROR(VLOOKUP($A849, '2015 data'!C:G, 4, FALSE), "")</f>
        <v/>
      </c>
      <c r="H849" s="43" t="str">
        <f t="shared" si="91"/>
        <v/>
      </c>
      <c r="I849" s="45" t="str">
        <f>IF($G849&lt;&gt;"","Received",IF($A849="","",Validation!$D$6-$D849))</f>
        <v/>
      </c>
      <c r="J849" s="49" t="str">
        <f t="shared" si="92"/>
        <v/>
      </c>
      <c r="K849" s="49" t="str">
        <f t="shared" si="93"/>
        <v/>
      </c>
      <c r="L849" s="49" t="str">
        <f t="shared" si="94"/>
        <v/>
      </c>
      <c r="M849" s="49" t="str">
        <f t="shared" si="95"/>
        <v/>
      </c>
      <c r="N849" s="49" t="str">
        <f t="shared" si="96"/>
        <v/>
      </c>
      <c r="O849" t="str">
        <f t="shared" si="97"/>
        <v/>
      </c>
    </row>
    <row r="850" spans="1:15" ht="14.4" thickTop="1" thickBot="1" x14ac:dyDescent="0.3">
      <c r="A850" s="41" t="str">
        <f>IF('2015 data'!$A850 = "Sales", '2015 data'!B850, "")</f>
        <v/>
      </c>
      <c r="B850" s="41" t="str">
        <f>IF($A850="", "", VLOOKUP($A850, '2015 data'!B:G, 3, FALSE))</f>
        <v/>
      </c>
      <c r="C850" s="41" t="str">
        <f>IF($A850="", "", VLOOKUP($A850, '2015 data'!B:G, 4, FALSE))</f>
        <v/>
      </c>
      <c r="D850" s="42" t="str">
        <f>IF('2015 Consolidated'!$A850="", "", VLOOKUP('2015 Consolidated'!$A850, '2015 data'!B:G, 5, FALSE))</f>
        <v/>
      </c>
      <c r="E850" s="43" t="str">
        <f>IF($A850="", "", VLOOKUP($A850, '2015 data'!B:G, 6, FALSE))</f>
        <v/>
      </c>
      <c r="F850" s="43" t="str">
        <f>IF($A850="", "", IFERROR(VLOOKUP($A850, '2015 data'!C:G, 5, FALSE), 0))</f>
        <v/>
      </c>
      <c r="G850" s="44" t="str">
        <f>IFERROR(VLOOKUP($A850, '2015 data'!C:G, 4, FALSE), "")</f>
        <v/>
      </c>
      <c r="H850" s="43" t="str">
        <f t="shared" si="91"/>
        <v/>
      </c>
      <c r="I850" s="45" t="str">
        <f>IF($G850&lt;&gt;"","Received",IF($A850="","",Validation!$D$6-$D850))</f>
        <v/>
      </c>
      <c r="J850" s="49" t="str">
        <f t="shared" si="92"/>
        <v/>
      </c>
      <c r="K850" s="49" t="str">
        <f t="shared" si="93"/>
        <v/>
      </c>
      <c r="L850" s="49" t="str">
        <f t="shared" si="94"/>
        <v/>
      </c>
      <c r="M850" s="49" t="str">
        <f t="shared" si="95"/>
        <v/>
      </c>
      <c r="N850" s="49" t="str">
        <f t="shared" si="96"/>
        <v/>
      </c>
      <c r="O850" t="str">
        <f t="shared" si="97"/>
        <v/>
      </c>
    </row>
    <row r="851" spans="1:15" ht="14.4" thickTop="1" thickBot="1" x14ac:dyDescent="0.3">
      <c r="A851" s="41" t="str">
        <f>IF('2015 data'!$A851 = "Sales", '2015 data'!B851, "")</f>
        <v/>
      </c>
      <c r="B851" s="41" t="str">
        <f>IF($A851="", "", VLOOKUP($A851, '2015 data'!B:G, 3, FALSE))</f>
        <v/>
      </c>
      <c r="C851" s="41" t="str">
        <f>IF($A851="", "", VLOOKUP($A851, '2015 data'!B:G, 4, FALSE))</f>
        <v/>
      </c>
      <c r="D851" s="42" t="str">
        <f>IF('2015 Consolidated'!$A851="", "", VLOOKUP('2015 Consolidated'!$A851, '2015 data'!B:G, 5, FALSE))</f>
        <v/>
      </c>
      <c r="E851" s="43" t="str">
        <f>IF($A851="", "", VLOOKUP($A851, '2015 data'!B:G, 6, FALSE))</f>
        <v/>
      </c>
      <c r="F851" s="43" t="str">
        <f>IF($A851="", "", IFERROR(VLOOKUP($A851, '2015 data'!C:G, 5, FALSE), 0))</f>
        <v/>
      </c>
      <c r="G851" s="44" t="str">
        <f>IFERROR(VLOOKUP($A851, '2015 data'!C:G, 4, FALSE), "")</f>
        <v/>
      </c>
      <c r="H851" s="43" t="str">
        <f t="shared" si="91"/>
        <v/>
      </c>
      <c r="I851" s="45" t="str">
        <f>IF($G851&lt;&gt;"","Received",IF($A851="","",Validation!$D$6-$D851))</f>
        <v/>
      </c>
      <c r="J851" s="49" t="str">
        <f t="shared" si="92"/>
        <v/>
      </c>
      <c r="K851" s="49" t="str">
        <f t="shared" si="93"/>
        <v/>
      </c>
      <c r="L851" s="49" t="str">
        <f t="shared" si="94"/>
        <v/>
      </c>
      <c r="M851" s="49" t="str">
        <f t="shared" si="95"/>
        <v/>
      </c>
      <c r="N851" s="49" t="str">
        <f t="shared" si="96"/>
        <v/>
      </c>
      <c r="O851" t="str">
        <f t="shared" si="97"/>
        <v/>
      </c>
    </row>
    <row r="852" spans="1:15" ht="14.4" thickTop="1" thickBot="1" x14ac:dyDescent="0.3">
      <c r="A852" s="41" t="str">
        <f>IF('2015 data'!$A852 = "Sales", '2015 data'!B852, "")</f>
        <v/>
      </c>
      <c r="B852" s="41" t="str">
        <f>IF($A852="", "", VLOOKUP($A852, '2015 data'!B:G, 3, FALSE))</f>
        <v/>
      </c>
      <c r="C852" s="41" t="str">
        <f>IF($A852="", "", VLOOKUP($A852, '2015 data'!B:G, 4, FALSE))</f>
        <v/>
      </c>
      <c r="D852" s="42" t="str">
        <f>IF('2015 Consolidated'!$A852="", "", VLOOKUP('2015 Consolidated'!$A852, '2015 data'!B:G, 5, FALSE))</f>
        <v/>
      </c>
      <c r="E852" s="43" t="str">
        <f>IF($A852="", "", VLOOKUP($A852, '2015 data'!B:G, 6, FALSE))</f>
        <v/>
      </c>
      <c r="F852" s="43" t="str">
        <f>IF($A852="", "", IFERROR(VLOOKUP($A852, '2015 data'!C:G, 5, FALSE), 0))</f>
        <v/>
      </c>
      <c r="G852" s="44" t="str">
        <f>IFERROR(VLOOKUP($A852, '2015 data'!C:G, 4, FALSE), "")</f>
        <v/>
      </c>
      <c r="H852" s="43" t="str">
        <f t="shared" si="91"/>
        <v/>
      </c>
      <c r="I852" s="45" t="str">
        <f>IF($G852&lt;&gt;"","Received",IF($A852="","",Validation!$D$6-$D852))</f>
        <v/>
      </c>
      <c r="J852" s="49" t="str">
        <f t="shared" si="92"/>
        <v/>
      </c>
      <c r="K852" s="49" t="str">
        <f t="shared" si="93"/>
        <v/>
      </c>
      <c r="L852" s="49" t="str">
        <f t="shared" si="94"/>
        <v/>
      </c>
      <c r="M852" s="49" t="str">
        <f t="shared" si="95"/>
        <v/>
      </c>
      <c r="N852" s="49" t="str">
        <f t="shared" si="96"/>
        <v/>
      </c>
      <c r="O852" t="str">
        <f t="shared" si="97"/>
        <v/>
      </c>
    </row>
    <row r="853" spans="1:15" ht="14.4" thickTop="1" thickBot="1" x14ac:dyDescent="0.3">
      <c r="A853" s="41" t="str">
        <f>IF('2015 data'!$A853 = "Sales", '2015 data'!B853, "")</f>
        <v/>
      </c>
      <c r="B853" s="41" t="str">
        <f>IF($A853="", "", VLOOKUP($A853, '2015 data'!B:G, 3, FALSE))</f>
        <v/>
      </c>
      <c r="C853" s="41" t="str">
        <f>IF($A853="", "", VLOOKUP($A853, '2015 data'!B:G, 4, FALSE))</f>
        <v/>
      </c>
      <c r="D853" s="42" t="str">
        <f>IF('2015 Consolidated'!$A853="", "", VLOOKUP('2015 Consolidated'!$A853, '2015 data'!B:G, 5, FALSE))</f>
        <v/>
      </c>
      <c r="E853" s="43" t="str">
        <f>IF($A853="", "", VLOOKUP($A853, '2015 data'!B:G, 6, FALSE))</f>
        <v/>
      </c>
      <c r="F853" s="43" t="str">
        <f>IF($A853="", "", IFERROR(VLOOKUP($A853, '2015 data'!C:G, 5, FALSE), 0))</f>
        <v/>
      </c>
      <c r="G853" s="44" t="str">
        <f>IFERROR(VLOOKUP($A853, '2015 data'!C:G, 4, FALSE), "")</f>
        <v/>
      </c>
      <c r="H853" s="43" t="str">
        <f t="shared" si="91"/>
        <v/>
      </c>
      <c r="I853" s="45" t="str">
        <f>IF($G853&lt;&gt;"","Received",IF($A853="","",Validation!$D$6-$D853))</f>
        <v/>
      </c>
      <c r="J853" s="49" t="str">
        <f t="shared" si="92"/>
        <v/>
      </c>
      <c r="K853" s="49" t="str">
        <f t="shared" si="93"/>
        <v/>
      </c>
      <c r="L853" s="49" t="str">
        <f t="shared" si="94"/>
        <v/>
      </c>
      <c r="M853" s="49" t="str">
        <f t="shared" si="95"/>
        <v/>
      </c>
      <c r="N853" s="49" t="str">
        <f t="shared" si="96"/>
        <v/>
      </c>
      <c r="O853" t="str">
        <f t="shared" si="97"/>
        <v/>
      </c>
    </row>
    <row r="854" spans="1:15" ht="14.4" thickTop="1" thickBot="1" x14ac:dyDescent="0.3">
      <c r="A854" s="41" t="str">
        <f>IF('2015 data'!$A854 = "Sales", '2015 data'!B854, "")</f>
        <v/>
      </c>
      <c r="B854" s="41" t="str">
        <f>IF($A854="", "", VLOOKUP($A854, '2015 data'!B:G, 3, FALSE))</f>
        <v/>
      </c>
      <c r="C854" s="41" t="str">
        <f>IF($A854="", "", VLOOKUP($A854, '2015 data'!B:G, 4, FALSE))</f>
        <v/>
      </c>
      <c r="D854" s="42" t="str">
        <f>IF('2015 Consolidated'!$A854="", "", VLOOKUP('2015 Consolidated'!$A854, '2015 data'!B:G, 5, FALSE))</f>
        <v/>
      </c>
      <c r="E854" s="43" t="str">
        <f>IF($A854="", "", VLOOKUP($A854, '2015 data'!B:G, 6, FALSE))</f>
        <v/>
      </c>
      <c r="F854" s="43" t="str">
        <f>IF($A854="", "", IFERROR(VLOOKUP($A854, '2015 data'!C:G, 5, FALSE), 0))</f>
        <v/>
      </c>
      <c r="G854" s="44" t="str">
        <f>IFERROR(VLOOKUP($A854, '2015 data'!C:G, 4, FALSE), "")</f>
        <v/>
      </c>
      <c r="H854" s="43" t="str">
        <f t="shared" si="91"/>
        <v/>
      </c>
      <c r="I854" s="45" t="str">
        <f>IF($G854&lt;&gt;"","Received",IF($A854="","",Validation!$D$6-$D854))</f>
        <v/>
      </c>
      <c r="J854" s="49" t="str">
        <f t="shared" si="92"/>
        <v/>
      </c>
      <c r="K854" s="49" t="str">
        <f t="shared" si="93"/>
        <v/>
      </c>
      <c r="L854" s="49" t="str">
        <f t="shared" si="94"/>
        <v/>
      </c>
      <c r="M854" s="49" t="str">
        <f t="shared" si="95"/>
        <v/>
      </c>
      <c r="N854" s="49" t="str">
        <f t="shared" si="96"/>
        <v/>
      </c>
      <c r="O854" t="str">
        <f t="shared" si="97"/>
        <v/>
      </c>
    </row>
    <row r="855" spans="1:15" ht="14.4" thickTop="1" thickBot="1" x14ac:dyDescent="0.3">
      <c r="A855" s="41" t="str">
        <f>IF('2015 data'!$A855 = "Sales", '2015 data'!B855, "")</f>
        <v/>
      </c>
      <c r="B855" s="41" t="str">
        <f>IF($A855="", "", VLOOKUP($A855, '2015 data'!B:G, 3, FALSE))</f>
        <v/>
      </c>
      <c r="C855" s="41" t="str">
        <f>IF($A855="", "", VLOOKUP($A855, '2015 data'!B:G, 4, FALSE))</f>
        <v/>
      </c>
      <c r="D855" s="42" t="str">
        <f>IF('2015 Consolidated'!$A855="", "", VLOOKUP('2015 Consolidated'!$A855, '2015 data'!B:G, 5, FALSE))</f>
        <v/>
      </c>
      <c r="E855" s="43" t="str">
        <f>IF($A855="", "", VLOOKUP($A855, '2015 data'!B:G, 6, FALSE))</f>
        <v/>
      </c>
      <c r="F855" s="43" t="str">
        <f>IF($A855="", "", IFERROR(VLOOKUP($A855, '2015 data'!C:G, 5, FALSE), 0))</f>
        <v/>
      </c>
      <c r="G855" s="44" t="str">
        <f>IFERROR(VLOOKUP($A855, '2015 data'!C:G, 4, FALSE), "")</f>
        <v/>
      </c>
      <c r="H855" s="43" t="str">
        <f t="shared" si="91"/>
        <v/>
      </c>
      <c r="I855" s="45" t="str">
        <f>IF($G855&lt;&gt;"","Received",IF($A855="","",Validation!$D$6-$D855))</f>
        <v/>
      </c>
      <c r="J855" s="49" t="str">
        <f t="shared" si="92"/>
        <v/>
      </c>
      <c r="K855" s="49" t="str">
        <f t="shared" si="93"/>
        <v/>
      </c>
      <c r="L855" s="49" t="str">
        <f t="shared" si="94"/>
        <v/>
      </c>
      <c r="M855" s="49" t="str">
        <f t="shared" si="95"/>
        <v/>
      </c>
      <c r="N855" s="49" t="str">
        <f t="shared" si="96"/>
        <v/>
      </c>
      <c r="O855" t="str">
        <f t="shared" si="97"/>
        <v/>
      </c>
    </row>
    <row r="856" spans="1:15" ht="14.4" thickTop="1" thickBot="1" x14ac:dyDescent="0.3">
      <c r="A856" s="41" t="str">
        <f>IF('2015 data'!$A856 = "Sales", '2015 data'!B856, "")</f>
        <v/>
      </c>
      <c r="B856" s="41" t="str">
        <f>IF($A856="", "", VLOOKUP($A856, '2015 data'!B:G, 3, FALSE))</f>
        <v/>
      </c>
      <c r="C856" s="41" t="str">
        <f>IF($A856="", "", VLOOKUP($A856, '2015 data'!B:G, 4, FALSE))</f>
        <v/>
      </c>
      <c r="D856" s="42" t="str">
        <f>IF('2015 Consolidated'!$A856="", "", VLOOKUP('2015 Consolidated'!$A856, '2015 data'!B:G, 5, FALSE))</f>
        <v/>
      </c>
      <c r="E856" s="43" t="str">
        <f>IF($A856="", "", VLOOKUP($A856, '2015 data'!B:G, 6, FALSE))</f>
        <v/>
      </c>
      <c r="F856" s="43" t="str">
        <f>IF($A856="", "", IFERROR(VLOOKUP($A856, '2015 data'!C:G, 5, FALSE), 0))</f>
        <v/>
      </c>
      <c r="G856" s="44" t="str">
        <f>IFERROR(VLOOKUP($A856, '2015 data'!C:G, 4, FALSE), "")</f>
        <v/>
      </c>
      <c r="H856" s="43" t="str">
        <f t="shared" si="91"/>
        <v/>
      </c>
      <c r="I856" s="45" t="str">
        <f>IF($G856&lt;&gt;"","Received",IF($A856="","",Validation!$D$6-$D856))</f>
        <v/>
      </c>
      <c r="J856" s="49" t="str">
        <f t="shared" si="92"/>
        <v/>
      </c>
      <c r="K856" s="49" t="str">
        <f t="shared" si="93"/>
        <v/>
      </c>
      <c r="L856" s="49" t="str">
        <f t="shared" si="94"/>
        <v/>
      </c>
      <c r="M856" s="49" t="str">
        <f t="shared" si="95"/>
        <v/>
      </c>
      <c r="N856" s="49" t="str">
        <f t="shared" si="96"/>
        <v/>
      </c>
      <c r="O856" t="str">
        <f t="shared" si="97"/>
        <v/>
      </c>
    </row>
    <row r="857" spans="1:15" ht="14.4" thickTop="1" thickBot="1" x14ac:dyDescent="0.3">
      <c r="A857" s="41" t="str">
        <f>IF('2015 data'!$A857 = "Sales", '2015 data'!B857, "")</f>
        <v/>
      </c>
      <c r="B857" s="41" t="str">
        <f>IF($A857="", "", VLOOKUP($A857, '2015 data'!B:G, 3, FALSE))</f>
        <v/>
      </c>
      <c r="C857" s="41" t="str">
        <f>IF($A857="", "", VLOOKUP($A857, '2015 data'!B:G, 4, FALSE))</f>
        <v/>
      </c>
      <c r="D857" s="42" t="str">
        <f>IF('2015 Consolidated'!$A857="", "", VLOOKUP('2015 Consolidated'!$A857, '2015 data'!B:G, 5, FALSE))</f>
        <v/>
      </c>
      <c r="E857" s="43" t="str">
        <f>IF($A857="", "", VLOOKUP($A857, '2015 data'!B:G, 6, FALSE))</f>
        <v/>
      </c>
      <c r="F857" s="43" t="str">
        <f>IF($A857="", "", IFERROR(VLOOKUP($A857, '2015 data'!C:G, 5, FALSE), 0))</f>
        <v/>
      </c>
      <c r="G857" s="44" t="str">
        <f>IFERROR(VLOOKUP($A857, '2015 data'!C:G, 4, FALSE), "")</f>
        <v/>
      </c>
      <c r="H857" s="43" t="str">
        <f t="shared" si="91"/>
        <v/>
      </c>
      <c r="I857" s="45" t="str">
        <f>IF($G857&lt;&gt;"","Received",IF($A857="","",Validation!$D$6-$D857))</f>
        <v/>
      </c>
      <c r="J857" s="49" t="str">
        <f t="shared" si="92"/>
        <v/>
      </c>
      <c r="K857" s="49" t="str">
        <f t="shared" si="93"/>
        <v/>
      </c>
      <c r="L857" s="49" t="str">
        <f t="shared" si="94"/>
        <v/>
      </c>
      <c r="M857" s="49" t="str">
        <f t="shared" si="95"/>
        <v/>
      </c>
      <c r="N857" s="49" t="str">
        <f t="shared" si="96"/>
        <v/>
      </c>
      <c r="O857" t="str">
        <f t="shared" si="97"/>
        <v/>
      </c>
    </row>
    <row r="858" spans="1:15" ht="14.4" thickTop="1" thickBot="1" x14ac:dyDescent="0.3">
      <c r="A858" s="41" t="str">
        <f>IF('2015 data'!$A858 = "Sales", '2015 data'!B858, "")</f>
        <v/>
      </c>
      <c r="B858" s="41" t="str">
        <f>IF($A858="", "", VLOOKUP($A858, '2015 data'!B:G, 3, FALSE))</f>
        <v/>
      </c>
      <c r="C858" s="41" t="str">
        <f>IF($A858="", "", VLOOKUP($A858, '2015 data'!B:G, 4, FALSE))</f>
        <v/>
      </c>
      <c r="D858" s="42" t="str">
        <f>IF('2015 Consolidated'!$A858="", "", VLOOKUP('2015 Consolidated'!$A858, '2015 data'!B:G, 5, FALSE))</f>
        <v/>
      </c>
      <c r="E858" s="43" t="str">
        <f>IF($A858="", "", VLOOKUP($A858, '2015 data'!B:G, 6, FALSE))</f>
        <v/>
      </c>
      <c r="F858" s="43" t="str">
        <f>IF($A858="", "", IFERROR(VLOOKUP($A858, '2015 data'!C:G, 5, FALSE), 0))</f>
        <v/>
      </c>
      <c r="G858" s="44" t="str">
        <f>IFERROR(VLOOKUP($A858, '2015 data'!C:G, 4, FALSE), "")</f>
        <v/>
      </c>
      <c r="H858" s="43" t="str">
        <f t="shared" si="91"/>
        <v/>
      </c>
      <c r="I858" s="45" t="str">
        <f>IF($G858&lt;&gt;"","Received",IF($A858="","",Validation!$D$6-$D858))</f>
        <v/>
      </c>
      <c r="J858" s="49" t="str">
        <f t="shared" si="92"/>
        <v/>
      </c>
      <c r="K858" s="49" t="str">
        <f t="shared" si="93"/>
        <v/>
      </c>
      <c r="L858" s="49" t="str">
        <f t="shared" si="94"/>
        <v/>
      </c>
      <c r="M858" s="49" t="str">
        <f t="shared" si="95"/>
        <v/>
      </c>
      <c r="N858" s="49" t="str">
        <f t="shared" si="96"/>
        <v/>
      </c>
      <c r="O858" t="str">
        <f t="shared" si="97"/>
        <v/>
      </c>
    </row>
    <row r="859" spans="1:15" ht="14.4" thickTop="1" thickBot="1" x14ac:dyDescent="0.3">
      <c r="A859" s="41" t="str">
        <f>IF('2015 data'!$A859 = "Sales", '2015 data'!B859, "")</f>
        <v/>
      </c>
      <c r="B859" s="41" t="str">
        <f>IF($A859="", "", VLOOKUP($A859, '2015 data'!B:G, 3, FALSE))</f>
        <v/>
      </c>
      <c r="C859" s="41" t="str">
        <f>IF($A859="", "", VLOOKUP($A859, '2015 data'!B:G, 4, FALSE))</f>
        <v/>
      </c>
      <c r="D859" s="42" t="str">
        <f>IF('2015 Consolidated'!$A859="", "", VLOOKUP('2015 Consolidated'!$A859, '2015 data'!B:G, 5, FALSE))</f>
        <v/>
      </c>
      <c r="E859" s="43" t="str">
        <f>IF($A859="", "", VLOOKUP($A859, '2015 data'!B:G, 6, FALSE))</f>
        <v/>
      </c>
      <c r="F859" s="43" t="str">
        <f>IF($A859="", "", IFERROR(VLOOKUP($A859, '2015 data'!C:G, 5, FALSE), 0))</f>
        <v/>
      </c>
      <c r="G859" s="44" t="str">
        <f>IFERROR(VLOOKUP($A859, '2015 data'!C:G, 4, FALSE), "")</f>
        <v/>
      </c>
      <c r="H859" s="43" t="str">
        <f t="shared" si="91"/>
        <v/>
      </c>
      <c r="I859" s="45" t="str">
        <f>IF($G859&lt;&gt;"","Received",IF($A859="","",Validation!$D$6-$D859))</f>
        <v/>
      </c>
      <c r="J859" s="49" t="str">
        <f t="shared" si="92"/>
        <v/>
      </c>
      <c r="K859" s="49" t="str">
        <f t="shared" si="93"/>
        <v/>
      </c>
      <c r="L859" s="49" t="str">
        <f t="shared" si="94"/>
        <v/>
      </c>
      <c r="M859" s="49" t="str">
        <f t="shared" si="95"/>
        <v/>
      </c>
      <c r="N859" s="49" t="str">
        <f t="shared" si="96"/>
        <v/>
      </c>
      <c r="O859" t="str">
        <f t="shared" si="97"/>
        <v/>
      </c>
    </row>
    <row r="860" spans="1:15" ht="14.4" thickTop="1" thickBot="1" x14ac:dyDescent="0.3">
      <c r="A860" s="41" t="str">
        <f>IF('2015 data'!$A860 = "Sales", '2015 data'!B860, "")</f>
        <v/>
      </c>
      <c r="B860" s="41" t="str">
        <f>IF($A860="", "", VLOOKUP($A860, '2015 data'!B:G, 3, FALSE))</f>
        <v/>
      </c>
      <c r="C860" s="41" t="str">
        <f>IF($A860="", "", VLOOKUP($A860, '2015 data'!B:G, 4, FALSE))</f>
        <v/>
      </c>
      <c r="D860" s="42" t="str">
        <f>IF('2015 Consolidated'!$A860="", "", VLOOKUP('2015 Consolidated'!$A860, '2015 data'!B:G, 5, FALSE))</f>
        <v/>
      </c>
      <c r="E860" s="43" t="str">
        <f>IF($A860="", "", VLOOKUP($A860, '2015 data'!B:G, 6, FALSE))</f>
        <v/>
      </c>
      <c r="F860" s="43" t="str">
        <f>IF($A860="", "", IFERROR(VLOOKUP($A860, '2015 data'!C:G, 5, FALSE), 0))</f>
        <v/>
      </c>
      <c r="G860" s="44" t="str">
        <f>IFERROR(VLOOKUP($A860, '2015 data'!C:G, 4, FALSE), "")</f>
        <v/>
      </c>
      <c r="H860" s="43" t="str">
        <f t="shared" si="91"/>
        <v/>
      </c>
      <c r="I860" s="45" t="str">
        <f>IF($G860&lt;&gt;"","Received",IF($A860="","",Validation!$D$6-$D860))</f>
        <v/>
      </c>
      <c r="J860" s="49" t="str">
        <f t="shared" si="92"/>
        <v/>
      </c>
      <c r="K860" s="49" t="str">
        <f t="shared" si="93"/>
        <v/>
      </c>
      <c r="L860" s="49" t="str">
        <f t="shared" si="94"/>
        <v/>
      </c>
      <c r="M860" s="49" t="str">
        <f t="shared" si="95"/>
        <v/>
      </c>
      <c r="N860" s="49" t="str">
        <f t="shared" si="96"/>
        <v/>
      </c>
      <c r="O860" t="str">
        <f t="shared" si="97"/>
        <v/>
      </c>
    </row>
    <row r="861" spans="1:15" ht="14.4" thickTop="1" thickBot="1" x14ac:dyDescent="0.3">
      <c r="A861" s="41" t="str">
        <f>IF('2015 data'!$A861 = "Sales", '2015 data'!B861, "")</f>
        <v/>
      </c>
      <c r="B861" s="41" t="str">
        <f>IF($A861="", "", VLOOKUP($A861, '2015 data'!B:G, 3, FALSE))</f>
        <v/>
      </c>
      <c r="C861" s="41" t="str">
        <f>IF($A861="", "", VLOOKUP($A861, '2015 data'!B:G, 4, FALSE))</f>
        <v/>
      </c>
      <c r="D861" s="42" t="str">
        <f>IF('2015 Consolidated'!$A861="", "", VLOOKUP('2015 Consolidated'!$A861, '2015 data'!B:G, 5, FALSE))</f>
        <v/>
      </c>
      <c r="E861" s="43" t="str">
        <f>IF($A861="", "", VLOOKUP($A861, '2015 data'!B:G, 6, FALSE))</f>
        <v/>
      </c>
      <c r="F861" s="43" t="str">
        <f>IF($A861="", "", IFERROR(VLOOKUP($A861, '2015 data'!C:G, 5, FALSE), 0))</f>
        <v/>
      </c>
      <c r="G861" s="44" t="str">
        <f>IFERROR(VLOOKUP($A861, '2015 data'!C:G, 4, FALSE), "")</f>
        <v/>
      </c>
      <c r="H861" s="43" t="str">
        <f t="shared" si="91"/>
        <v/>
      </c>
      <c r="I861" s="45" t="str">
        <f>IF($G861&lt;&gt;"","Received",IF($A861="","",Validation!$D$6-$D861))</f>
        <v/>
      </c>
      <c r="J861" s="49" t="str">
        <f t="shared" si="92"/>
        <v/>
      </c>
      <c r="K861" s="49" t="str">
        <f t="shared" si="93"/>
        <v/>
      </c>
      <c r="L861" s="49" t="str">
        <f t="shared" si="94"/>
        <v/>
      </c>
      <c r="M861" s="49" t="str">
        <f t="shared" si="95"/>
        <v/>
      </c>
      <c r="N861" s="49" t="str">
        <f t="shared" si="96"/>
        <v/>
      </c>
      <c r="O861" t="str">
        <f t="shared" si="97"/>
        <v/>
      </c>
    </row>
    <row r="862" spans="1:15" ht="14.4" thickTop="1" thickBot="1" x14ac:dyDescent="0.3">
      <c r="A862" s="41" t="str">
        <f>IF('2015 data'!$A862 = "Sales", '2015 data'!B862, "")</f>
        <v/>
      </c>
      <c r="B862" s="41" t="str">
        <f>IF($A862="", "", VLOOKUP($A862, '2015 data'!B:G, 3, FALSE))</f>
        <v/>
      </c>
      <c r="C862" s="41" t="str">
        <f>IF($A862="", "", VLOOKUP($A862, '2015 data'!B:G, 4, FALSE))</f>
        <v/>
      </c>
      <c r="D862" s="42" t="str">
        <f>IF('2015 Consolidated'!$A862="", "", VLOOKUP('2015 Consolidated'!$A862, '2015 data'!B:G, 5, FALSE))</f>
        <v/>
      </c>
      <c r="E862" s="43" t="str">
        <f>IF($A862="", "", VLOOKUP($A862, '2015 data'!B:G, 6, FALSE))</f>
        <v/>
      </c>
      <c r="F862" s="43" t="str">
        <f>IF($A862="", "", IFERROR(VLOOKUP($A862, '2015 data'!C:G, 5, FALSE), 0))</f>
        <v/>
      </c>
      <c r="G862" s="44" t="str">
        <f>IFERROR(VLOOKUP($A862, '2015 data'!C:G, 4, FALSE), "")</f>
        <v/>
      </c>
      <c r="H862" s="43" t="str">
        <f t="shared" si="91"/>
        <v/>
      </c>
      <c r="I862" s="45" t="str">
        <f>IF($G862&lt;&gt;"","Received",IF($A862="","",Validation!$D$6-$D862))</f>
        <v/>
      </c>
      <c r="J862" s="49" t="str">
        <f t="shared" si="92"/>
        <v/>
      </c>
      <c r="K862" s="49" t="str">
        <f t="shared" si="93"/>
        <v/>
      </c>
      <c r="L862" s="49" t="str">
        <f t="shared" si="94"/>
        <v/>
      </c>
      <c r="M862" s="49" t="str">
        <f t="shared" si="95"/>
        <v/>
      </c>
      <c r="N862" s="49" t="str">
        <f t="shared" si="96"/>
        <v/>
      </c>
      <c r="O862" t="str">
        <f t="shared" si="97"/>
        <v/>
      </c>
    </row>
    <row r="863" spans="1:15" ht="14.4" thickTop="1" thickBot="1" x14ac:dyDescent="0.3">
      <c r="A863" s="41" t="str">
        <f>IF('2015 data'!$A863 = "Sales", '2015 data'!B863, "")</f>
        <v/>
      </c>
      <c r="B863" s="41" t="str">
        <f>IF($A863="", "", VLOOKUP($A863, '2015 data'!B:G, 3, FALSE))</f>
        <v/>
      </c>
      <c r="C863" s="41" t="str">
        <f>IF($A863="", "", VLOOKUP($A863, '2015 data'!B:G, 4, FALSE))</f>
        <v/>
      </c>
      <c r="D863" s="42" t="str">
        <f>IF('2015 Consolidated'!$A863="", "", VLOOKUP('2015 Consolidated'!$A863, '2015 data'!B:G, 5, FALSE))</f>
        <v/>
      </c>
      <c r="E863" s="43" t="str">
        <f>IF($A863="", "", VLOOKUP($A863, '2015 data'!B:G, 6, FALSE))</f>
        <v/>
      </c>
      <c r="F863" s="43" t="str">
        <f>IF($A863="", "", IFERROR(VLOOKUP($A863, '2015 data'!C:G, 5, FALSE), 0))</f>
        <v/>
      </c>
      <c r="G863" s="44" t="str">
        <f>IFERROR(VLOOKUP($A863, '2015 data'!C:G, 4, FALSE), "")</f>
        <v/>
      </c>
      <c r="H863" s="43" t="str">
        <f t="shared" si="91"/>
        <v/>
      </c>
      <c r="I863" s="45" t="str">
        <f>IF($G863&lt;&gt;"","Received",IF($A863="","",Validation!$D$6-$D863))</f>
        <v/>
      </c>
      <c r="J863" s="49" t="str">
        <f t="shared" si="92"/>
        <v/>
      </c>
      <c r="K863" s="49" t="str">
        <f t="shared" si="93"/>
        <v/>
      </c>
      <c r="L863" s="49" t="str">
        <f t="shared" si="94"/>
        <v/>
      </c>
      <c r="M863" s="49" t="str">
        <f t="shared" si="95"/>
        <v/>
      </c>
      <c r="N863" s="49" t="str">
        <f t="shared" si="96"/>
        <v/>
      </c>
      <c r="O863" t="str">
        <f t="shared" si="97"/>
        <v/>
      </c>
    </row>
    <row r="864" spans="1:15" ht="14.4" thickTop="1" thickBot="1" x14ac:dyDescent="0.3">
      <c r="A864" s="41" t="str">
        <f>IF('2015 data'!$A864 = "Sales", '2015 data'!B864, "")</f>
        <v/>
      </c>
      <c r="B864" s="41" t="str">
        <f>IF($A864="", "", VLOOKUP($A864, '2015 data'!B:G, 3, FALSE))</f>
        <v/>
      </c>
      <c r="C864" s="41" t="str">
        <f>IF($A864="", "", VLOOKUP($A864, '2015 data'!B:G, 4, FALSE))</f>
        <v/>
      </c>
      <c r="D864" s="42" t="str">
        <f>IF('2015 Consolidated'!$A864="", "", VLOOKUP('2015 Consolidated'!$A864, '2015 data'!B:G, 5, FALSE))</f>
        <v/>
      </c>
      <c r="E864" s="43" t="str">
        <f>IF($A864="", "", VLOOKUP($A864, '2015 data'!B:G, 6, FALSE))</f>
        <v/>
      </c>
      <c r="F864" s="43" t="str">
        <f>IF($A864="", "", IFERROR(VLOOKUP($A864, '2015 data'!C:G, 5, FALSE), 0))</f>
        <v/>
      </c>
      <c r="G864" s="44" t="str">
        <f>IFERROR(VLOOKUP($A864, '2015 data'!C:G, 4, FALSE), "")</f>
        <v/>
      </c>
      <c r="H864" s="43" t="str">
        <f t="shared" si="91"/>
        <v/>
      </c>
      <c r="I864" s="45" t="str">
        <f>IF($G864&lt;&gt;"","Received",IF($A864="","",Validation!$D$6-$D864))</f>
        <v/>
      </c>
      <c r="J864" s="49" t="str">
        <f t="shared" si="92"/>
        <v/>
      </c>
      <c r="K864" s="49" t="str">
        <f t="shared" si="93"/>
        <v/>
      </c>
      <c r="L864" s="49" t="str">
        <f t="shared" si="94"/>
        <v/>
      </c>
      <c r="M864" s="49" t="str">
        <f t="shared" si="95"/>
        <v/>
      </c>
      <c r="N864" s="49" t="str">
        <f t="shared" si="96"/>
        <v/>
      </c>
      <c r="O864" t="str">
        <f t="shared" si="97"/>
        <v/>
      </c>
    </row>
    <row r="865" spans="1:15" ht="14.4" thickTop="1" thickBot="1" x14ac:dyDescent="0.3">
      <c r="A865" s="41" t="str">
        <f>IF('2015 data'!$A865 = "Sales", '2015 data'!B865, "")</f>
        <v/>
      </c>
      <c r="B865" s="41" t="str">
        <f>IF($A865="", "", VLOOKUP($A865, '2015 data'!B:G, 3, FALSE))</f>
        <v/>
      </c>
      <c r="C865" s="41" t="str">
        <f>IF($A865="", "", VLOOKUP($A865, '2015 data'!B:G, 4, FALSE))</f>
        <v/>
      </c>
      <c r="D865" s="42" t="str">
        <f>IF('2015 Consolidated'!$A865="", "", VLOOKUP('2015 Consolidated'!$A865, '2015 data'!B:G, 5, FALSE))</f>
        <v/>
      </c>
      <c r="E865" s="43" t="str">
        <f>IF($A865="", "", VLOOKUP($A865, '2015 data'!B:G, 6, FALSE))</f>
        <v/>
      </c>
      <c r="F865" s="43" t="str">
        <f>IF($A865="", "", IFERROR(VLOOKUP($A865, '2015 data'!C:G, 5, FALSE), 0))</f>
        <v/>
      </c>
      <c r="G865" s="44" t="str">
        <f>IFERROR(VLOOKUP($A865, '2015 data'!C:G, 4, FALSE), "")</f>
        <v/>
      </c>
      <c r="H865" s="43" t="str">
        <f t="shared" si="91"/>
        <v/>
      </c>
      <c r="I865" s="45" t="str">
        <f>IF($G865&lt;&gt;"","Received",IF($A865="","",Validation!$D$6-$D865))</f>
        <v/>
      </c>
      <c r="J865" s="49" t="str">
        <f t="shared" si="92"/>
        <v/>
      </c>
      <c r="K865" s="49" t="str">
        <f t="shared" si="93"/>
        <v/>
      </c>
      <c r="L865" s="49" t="str">
        <f t="shared" si="94"/>
        <v/>
      </c>
      <c r="M865" s="49" t="str">
        <f t="shared" si="95"/>
        <v/>
      </c>
      <c r="N865" s="49" t="str">
        <f t="shared" si="96"/>
        <v/>
      </c>
      <c r="O865" t="str">
        <f t="shared" si="97"/>
        <v/>
      </c>
    </row>
    <row r="866" spans="1:15" ht="14.4" thickTop="1" thickBot="1" x14ac:dyDescent="0.3">
      <c r="A866" s="41" t="str">
        <f>IF('2015 data'!$A866 = "Sales", '2015 data'!B866, "")</f>
        <v/>
      </c>
      <c r="B866" s="41" t="str">
        <f>IF($A866="", "", VLOOKUP($A866, '2015 data'!B:G, 3, FALSE))</f>
        <v/>
      </c>
      <c r="C866" s="41" t="str">
        <f>IF($A866="", "", VLOOKUP($A866, '2015 data'!B:G, 4, FALSE))</f>
        <v/>
      </c>
      <c r="D866" s="42" t="str">
        <f>IF('2015 Consolidated'!$A866="", "", VLOOKUP('2015 Consolidated'!$A866, '2015 data'!B:G, 5, FALSE))</f>
        <v/>
      </c>
      <c r="E866" s="43" t="str">
        <f>IF($A866="", "", VLOOKUP($A866, '2015 data'!B:G, 6, FALSE))</f>
        <v/>
      </c>
      <c r="F866" s="43" t="str">
        <f>IF($A866="", "", IFERROR(VLOOKUP($A866, '2015 data'!C:G, 5, FALSE), 0))</f>
        <v/>
      </c>
      <c r="G866" s="44" t="str">
        <f>IFERROR(VLOOKUP($A866, '2015 data'!C:G, 4, FALSE), "")</f>
        <v/>
      </c>
      <c r="H866" s="43" t="str">
        <f t="shared" si="91"/>
        <v/>
      </c>
      <c r="I866" s="45" t="str">
        <f>IF($G866&lt;&gt;"","Received",IF($A866="","",Validation!$D$6-$D866))</f>
        <v/>
      </c>
      <c r="J866" s="49" t="str">
        <f t="shared" si="92"/>
        <v/>
      </c>
      <c r="K866" s="49" t="str">
        <f t="shared" si="93"/>
        <v/>
      </c>
      <c r="L866" s="49" t="str">
        <f t="shared" si="94"/>
        <v/>
      </c>
      <c r="M866" s="49" t="str">
        <f t="shared" si="95"/>
        <v/>
      </c>
      <c r="N866" s="49" t="str">
        <f t="shared" si="96"/>
        <v/>
      </c>
      <c r="O866" t="str">
        <f t="shared" si="97"/>
        <v/>
      </c>
    </row>
    <row r="867" spans="1:15" ht="14.4" thickTop="1" thickBot="1" x14ac:dyDescent="0.3">
      <c r="A867" s="41" t="str">
        <f>IF('2015 data'!$A867 = "Sales", '2015 data'!B867, "")</f>
        <v/>
      </c>
      <c r="B867" s="41" t="str">
        <f>IF($A867="", "", VLOOKUP($A867, '2015 data'!B:G, 3, FALSE))</f>
        <v/>
      </c>
      <c r="C867" s="41" t="str">
        <f>IF($A867="", "", VLOOKUP($A867, '2015 data'!B:G, 4, FALSE))</f>
        <v/>
      </c>
      <c r="D867" s="42" t="str">
        <f>IF('2015 Consolidated'!$A867="", "", VLOOKUP('2015 Consolidated'!$A867, '2015 data'!B:G, 5, FALSE))</f>
        <v/>
      </c>
      <c r="E867" s="43" t="str">
        <f>IF($A867="", "", VLOOKUP($A867, '2015 data'!B:G, 6, FALSE))</f>
        <v/>
      </c>
      <c r="F867" s="43" t="str">
        <f>IF($A867="", "", IFERROR(VLOOKUP($A867, '2015 data'!C:G, 5, FALSE), 0))</f>
        <v/>
      </c>
      <c r="G867" s="44" t="str">
        <f>IFERROR(VLOOKUP($A867, '2015 data'!C:G, 4, FALSE), "")</f>
        <v/>
      </c>
      <c r="H867" s="43" t="str">
        <f t="shared" si="91"/>
        <v/>
      </c>
      <c r="I867" s="45" t="str">
        <f>IF($G867&lt;&gt;"","Received",IF($A867="","",Validation!$D$6-$D867))</f>
        <v/>
      </c>
      <c r="J867" s="49" t="str">
        <f t="shared" si="92"/>
        <v/>
      </c>
      <c r="K867" s="49" t="str">
        <f t="shared" si="93"/>
        <v/>
      </c>
      <c r="L867" s="49" t="str">
        <f t="shared" si="94"/>
        <v/>
      </c>
      <c r="M867" s="49" t="str">
        <f t="shared" si="95"/>
        <v/>
      </c>
      <c r="N867" s="49" t="str">
        <f t="shared" si="96"/>
        <v/>
      </c>
      <c r="O867" t="str">
        <f t="shared" si="97"/>
        <v/>
      </c>
    </row>
    <row r="868" spans="1:15" ht="14.4" thickTop="1" thickBot="1" x14ac:dyDescent="0.3">
      <c r="A868" s="41" t="str">
        <f>IF('2015 data'!$A868 = "Sales", '2015 data'!B868, "")</f>
        <v/>
      </c>
      <c r="B868" s="41" t="str">
        <f>IF($A868="", "", VLOOKUP($A868, '2015 data'!B:G, 3, FALSE))</f>
        <v/>
      </c>
      <c r="C868" s="41" t="str">
        <f>IF($A868="", "", VLOOKUP($A868, '2015 data'!B:G, 4, FALSE))</f>
        <v/>
      </c>
      <c r="D868" s="42" t="str">
        <f>IF('2015 Consolidated'!$A868="", "", VLOOKUP('2015 Consolidated'!$A868, '2015 data'!B:G, 5, FALSE))</f>
        <v/>
      </c>
      <c r="E868" s="43" t="str">
        <f>IF($A868="", "", VLOOKUP($A868, '2015 data'!B:G, 6, FALSE))</f>
        <v/>
      </c>
      <c r="F868" s="43" t="str">
        <f>IF($A868="", "", IFERROR(VLOOKUP($A868, '2015 data'!C:G, 5, FALSE), 0))</f>
        <v/>
      </c>
      <c r="G868" s="44" t="str">
        <f>IFERROR(VLOOKUP($A868, '2015 data'!C:G, 4, FALSE), "")</f>
        <v/>
      </c>
      <c r="H868" s="43" t="str">
        <f t="shared" si="91"/>
        <v/>
      </c>
      <c r="I868" s="45" t="str">
        <f>IF($G868&lt;&gt;"","Received",IF($A868="","",Validation!$D$6-$D868))</f>
        <v/>
      </c>
      <c r="J868" s="49" t="str">
        <f t="shared" si="92"/>
        <v/>
      </c>
      <c r="K868" s="49" t="str">
        <f t="shared" si="93"/>
        <v/>
      </c>
      <c r="L868" s="49" t="str">
        <f t="shared" si="94"/>
        <v/>
      </c>
      <c r="M868" s="49" t="str">
        <f t="shared" si="95"/>
        <v/>
      </c>
      <c r="N868" s="49" t="str">
        <f t="shared" si="96"/>
        <v/>
      </c>
      <c r="O868" t="str">
        <f t="shared" si="97"/>
        <v/>
      </c>
    </row>
    <row r="869" spans="1:15" ht="14.4" thickTop="1" thickBot="1" x14ac:dyDescent="0.3">
      <c r="A869" s="41" t="str">
        <f>IF('2015 data'!$A869 = "Sales", '2015 data'!B869, "")</f>
        <v/>
      </c>
      <c r="B869" s="41" t="str">
        <f>IF($A869="", "", VLOOKUP($A869, '2015 data'!B:G, 3, FALSE))</f>
        <v/>
      </c>
      <c r="C869" s="41" t="str">
        <f>IF($A869="", "", VLOOKUP($A869, '2015 data'!B:G, 4, FALSE))</f>
        <v/>
      </c>
      <c r="D869" s="42" t="str">
        <f>IF('2015 Consolidated'!$A869="", "", VLOOKUP('2015 Consolidated'!$A869, '2015 data'!B:G, 5, FALSE))</f>
        <v/>
      </c>
      <c r="E869" s="43" t="str">
        <f>IF($A869="", "", VLOOKUP($A869, '2015 data'!B:G, 6, FALSE))</f>
        <v/>
      </c>
      <c r="F869" s="43" t="str">
        <f>IF($A869="", "", IFERROR(VLOOKUP($A869, '2015 data'!C:G, 5, FALSE), 0))</f>
        <v/>
      </c>
      <c r="G869" s="44" t="str">
        <f>IFERROR(VLOOKUP($A869, '2015 data'!C:G, 4, FALSE), "")</f>
        <v/>
      </c>
      <c r="H869" s="43" t="str">
        <f t="shared" si="91"/>
        <v/>
      </c>
      <c r="I869" s="45" t="str">
        <f>IF($G869&lt;&gt;"","Received",IF($A869="","",Validation!$D$6-$D869))</f>
        <v/>
      </c>
      <c r="J869" s="49" t="str">
        <f t="shared" si="92"/>
        <v/>
      </c>
      <c r="K869" s="49" t="str">
        <f t="shared" si="93"/>
        <v/>
      </c>
      <c r="L869" s="49" t="str">
        <f t="shared" si="94"/>
        <v/>
      </c>
      <c r="M869" s="49" t="str">
        <f t="shared" si="95"/>
        <v/>
      </c>
      <c r="N869" s="49" t="str">
        <f t="shared" si="96"/>
        <v/>
      </c>
      <c r="O869" t="str">
        <f t="shared" si="97"/>
        <v/>
      </c>
    </row>
    <row r="870" spans="1:15" ht="14.4" thickTop="1" thickBot="1" x14ac:dyDescent="0.3">
      <c r="A870" s="41" t="str">
        <f>IF('2015 data'!$A870 = "Sales", '2015 data'!B870, "")</f>
        <v/>
      </c>
      <c r="B870" s="41" t="str">
        <f>IF($A870="", "", VLOOKUP($A870, '2015 data'!B:G, 3, FALSE))</f>
        <v/>
      </c>
      <c r="C870" s="41" t="str">
        <f>IF($A870="", "", VLOOKUP($A870, '2015 data'!B:G, 4, FALSE))</f>
        <v/>
      </c>
      <c r="D870" s="42" t="str">
        <f>IF('2015 Consolidated'!$A870="", "", VLOOKUP('2015 Consolidated'!$A870, '2015 data'!B:G, 5, FALSE))</f>
        <v/>
      </c>
      <c r="E870" s="43" t="str">
        <f>IF($A870="", "", VLOOKUP($A870, '2015 data'!B:G, 6, FALSE))</f>
        <v/>
      </c>
      <c r="F870" s="43" t="str">
        <f>IF($A870="", "", IFERROR(VLOOKUP($A870, '2015 data'!C:G, 5, FALSE), 0))</f>
        <v/>
      </c>
      <c r="G870" s="44" t="str">
        <f>IFERROR(VLOOKUP($A870, '2015 data'!C:G, 4, FALSE), "")</f>
        <v/>
      </c>
      <c r="H870" s="43" t="str">
        <f t="shared" si="91"/>
        <v/>
      </c>
      <c r="I870" s="45" t="str">
        <f>IF($G870&lt;&gt;"","Received",IF($A870="","",Validation!$D$6-$D870))</f>
        <v/>
      </c>
      <c r="J870" s="49" t="str">
        <f t="shared" si="92"/>
        <v/>
      </c>
      <c r="K870" s="49" t="str">
        <f t="shared" si="93"/>
        <v/>
      </c>
      <c r="L870" s="49" t="str">
        <f t="shared" si="94"/>
        <v/>
      </c>
      <c r="M870" s="49" t="str">
        <f t="shared" si="95"/>
        <v/>
      </c>
      <c r="N870" s="49" t="str">
        <f t="shared" si="96"/>
        <v/>
      </c>
      <c r="O870" t="str">
        <f t="shared" si="97"/>
        <v/>
      </c>
    </row>
    <row r="871" spans="1:15" ht="14.4" thickTop="1" thickBot="1" x14ac:dyDescent="0.3">
      <c r="A871" s="41" t="str">
        <f>IF('2015 data'!$A871 = "Sales", '2015 data'!B871, "")</f>
        <v/>
      </c>
      <c r="B871" s="41" t="str">
        <f>IF($A871="", "", VLOOKUP($A871, '2015 data'!B:G, 3, FALSE))</f>
        <v/>
      </c>
      <c r="C871" s="41" t="str">
        <f>IF($A871="", "", VLOOKUP($A871, '2015 data'!B:G, 4, FALSE))</f>
        <v/>
      </c>
      <c r="D871" s="42" t="str">
        <f>IF('2015 Consolidated'!$A871="", "", VLOOKUP('2015 Consolidated'!$A871, '2015 data'!B:G, 5, FALSE))</f>
        <v/>
      </c>
      <c r="E871" s="43" t="str">
        <f>IF($A871="", "", VLOOKUP($A871, '2015 data'!B:G, 6, FALSE))</f>
        <v/>
      </c>
      <c r="F871" s="43" t="str">
        <f>IF($A871="", "", IFERROR(VLOOKUP($A871, '2015 data'!C:G, 5, FALSE), 0))</f>
        <v/>
      </c>
      <c r="G871" s="44" t="str">
        <f>IFERROR(VLOOKUP($A871, '2015 data'!C:G, 4, FALSE), "")</f>
        <v/>
      </c>
      <c r="H871" s="43" t="str">
        <f t="shared" si="91"/>
        <v/>
      </c>
      <c r="I871" s="45" t="str">
        <f>IF($G871&lt;&gt;"","Received",IF($A871="","",Validation!$D$6-$D871))</f>
        <v/>
      </c>
      <c r="J871" s="49" t="str">
        <f t="shared" si="92"/>
        <v/>
      </c>
      <c r="K871" s="49" t="str">
        <f t="shared" si="93"/>
        <v/>
      </c>
      <c r="L871" s="49" t="str">
        <f t="shared" si="94"/>
        <v/>
      </c>
      <c r="M871" s="49" t="str">
        <f t="shared" si="95"/>
        <v/>
      </c>
      <c r="N871" s="49" t="str">
        <f t="shared" si="96"/>
        <v/>
      </c>
      <c r="O871" t="str">
        <f t="shared" si="97"/>
        <v/>
      </c>
    </row>
    <row r="872" spans="1:15" ht="14.4" thickTop="1" thickBot="1" x14ac:dyDescent="0.3">
      <c r="A872" s="41" t="str">
        <f>IF('2015 data'!$A872 = "Sales", '2015 data'!B872, "")</f>
        <v/>
      </c>
      <c r="B872" s="41" t="str">
        <f>IF($A872="", "", VLOOKUP($A872, '2015 data'!B:G, 3, FALSE))</f>
        <v/>
      </c>
      <c r="C872" s="41" t="str">
        <f>IF($A872="", "", VLOOKUP($A872, '2015 data'!B:G, 4, FALSE))</f>
        <v/>
      </c>
      <c r="D872" s="42" t="str">
        <f>IF('2015 Consolidated'!$A872="", "", VLOOKUP('2015 Consolidated'!$A872, '2015 data'!B:G, 5, FALSE))</f>
        <v/>
      </c>
      <c r="E872" s="43" t="str">
        <f>IF($A872="", "", VLOOKUP($A872, '2015 data'!B:G, 6, FALSE))</f>
        <v/>
      </c>
      <c r="F872" s="43" t="str">
        <f>IF($A872="", "", IFERROR(VLOOKUP($A872, '2015 data'!C:G, 5, FALSE), 0))</f>
        <v/>
      </c>
      <c r="G872" s="44" t="str">
        <f>IFERROR(VLOOKUP($A872, '2015 data'!C:G, 4, FALSE), "")</f>
        <v/>
      </c>
      <c r="H872" s="43" t="str">
        <f t="shared" si="91"/>
        <v/>
      </c>
      <c r="I872" s="45" t="str">
        <f>IF($G872&lt;&gt;"","Received",IF($A872="","",Validation!$D$6-$D872))</f>
        <v/>
      </c>
      <c r="J872" s="49" t="str">
        <f t="shared" si="92"/>
        <v/>
      </c>
      <c r="K872" s="49" t="str">
        <f t="shared" si="93"/>
        <v/>
      </c>
      <c r="L872" s="49" t="str">
        <f t="shared" si="94"/>
        <v/>
      </c>
      <c r="M872" s="49" t="str">
        <f t="shared" si="95"/>
        <v/>
      </c>
      <c r="N872" s="49" t="str">
        <f t="shared" si="96"/>
        <v/>
      </c>
      <c r="O872" t="str">
        <f t="shared" si="97"/>
        <v/>
      </c>
    </row>
    <row r="873" spans="1:15" ht="14.4" thickTop="1" thickBot="1" x14ac:dyDescent="0.3">
      <c r="A873" s="41" t="str">
        <f>IF('2015 data'!$A873 = "Sales", '2015 data'!B873, "")</f>
        <v/>
      </c>
      <c r="B873" s="41" t="str">
        <f>IF($A873="", "", VLOOKUP($A873, '2015 data'!B:G, 3, FALSE))</f>
        <v/>
      </c>
      <c r="C873" s="41" t="str">
        <f>IF($A873="", "", VLOOKUP($A873, '2015 data'!B:G, 4, FALSE))</f>
        <v/>
      </c>
      <c r="D873" s="42" t="str">
        <f>IF('2015 Consolidated'!$A873="", "", VLOOKUP('2015 Consolidated'!$A873, '2015 data'!B:G, 5, FALSE))</f>
        <v/>
      </c>
      <c r="E873" s="43" t="str">
        <f>IF($A873="", "", VLOOKUP($A873, '2015 data'!B:G, 6, FALSE))</f>
        <v/>
      </c>
      <c r="F873" s="43" t="str">
        <f>IF($A873="", "", IFERROR(VLOOKUP($A873, '2015 data'!C:G, 5, FALSE), 0))</f>
        <v/>
      </c>
      <c r="G873" s="44" t="str">
        <f>IFERROR(VLOOKUP($A873, '2015 data'!C:G, 4, FALSE), "")</f>
        <v/>
      </c>
      <c r="H873" s="43" t="str">
        <f t="shared" si="91"/>
        <v/>
      </c>
      <c r="I873" s="45" t="str">
        <f>IF($G873&lt;&gt;"","Received",IF($A873="","",Validation!$D$6-$D873))</f>
        <v/>
      </c>
      <c r="J873" s="49" t="str">
        <f t="shared" si="92"/>
        <v/>
      </c>
      <c r="K873" s="49" t="str">
        <f t="shared" si="93"/>
        <v/>
      </c>
      <c r="L873" s="49" t="str">
        <f t="shared" si="94"/>
        <v/>
      </c>
      <c r="M873" s="49" t="str">
        <f t="shared" si="95"/>
        <v/>
      </c>
      <c r="N873" s="49" t="str">
        <f t="shared" si="96"/>
        <v/>
      </c>
      <c r="O873" t="str">
        <f t="shared" si="97"/>
        <v/>
      </c>
    </row>
    <row r="874" spans="1:15" ht="14.4" thickTop="1" thickBot="1" x14ac:dyDescent="0.3">
      <c r="A874" s="41" t="str">
        <f>IF('2015 data'!$A874 = "Sales", '2015 data'!B874, "")</f>
        <v/>
      </c>
      <c r="B874" s="41" t="str">
        <f>IF($A874="", "", VLOOKUP($A874, '2015 data'!B:G, 3, FALSE))</f>
        <v/>
      </c>
      <c r="C874" s="41" t="str">
        <f>IF($A874="", "", VLOOKUP($A874, '2015 data'!B:G, 4, FALSE))</f>
        <v/>
      </c>
      <c r="D874" s="42" t="str">
        <f>IF('2015 Consolidated'!$A874="", "", VLOOKUP('2015 Consolidated'!$A874, '2015 data'!B:G, 5, FALSE))</f>
        <v/>
      </c>
      <c r="E874" s="43" t="str">
        <f>IF($A874="", "", VLOOKUP($A874, '2015 data'!B:G, 6, FALSE))</f>
        <v/>
      </c>
      <c r="F874" s="43" t="str">
        <f>IF($A874="", "", IFERROR(VLOOKUP($A874, '2015 data'!C:G, 5, FALSE), 0))</f>
        <v/>
      </c>
      <c r="G874" s="44" t="str">
        <f>IFERROR(VLOOKUP($A874, '2015 data'!C:G, 4, FALSE), "")</f>
        <v/>
      </c>
      <c r="H874" s="43" t="str">
        <f t="shared" si="91"/>
        <v/>
      </c>
      <c r="I874" s="45" t="str">
        <f>IF($G874&lt;&gt;"","Received",IF($A874="","",Validation!$D$6-$D874))</f>
        <v/>
      </c>
      <c r="J874" s="49" t="str">
        <f t="shared" si="92"/>
        <v/>
      </c>
      <c r="K874" s="49" t="str">
        <f t="shared" si="93"/>
        <v/>
      </c>
      <c r="L874" s="49" t="str">
        <f t="shared" si="94"/>
        <v/>
      </c>
      <c r="M874" s="49" t="str">
        <f t="shared" si="95"/>
        <v/>
      </c>
      <c r="N874" s="49" t="str">
        <f t="shared" si="96"/>
        <v/>
      </c>
      <c r="O874" t="str">
        <f t="shared" si="97"/>
        <v/>
      </c>
    </row>
    <row r="875" spans="1:15" ht="14.4" thickTop="1" thickBot="1" x14ac:dyDescent="0.3">
      <c r="A875" s="41" t="str">
        <f>IF('2015 data'!$A875 = "Sales", '2015 data'!B875, "")</f>
        <v/>
      </c>
      <c r="B875" s="41" t="str">
        <f>IF($A875="", "", VLOOKUP($A875, '2015 data'!B:G, 3, FALSE))</f>
        <v/>
      </c>
      <c r="C875" s="41" t="str">
        <f>IF($A875="", "", VLOOKUP($A875, '2015 data'!B:G, 4, FALSE))</f>
        <v/>
      </c>
      <c r="D875" s="42" t="str">
        <f>IF('2015 Consolidated'!$A875="", "", VLOOKUP('2015 Consolidated'!$A875, '2015 data'!B:G, 5, FALSE))</f>
        <v/>
      </c>
      <c r="E875" s="43" t="str">
        <f>IF($A875="", "", VLOOKUP($A875, '2015 data'!B:G, 6, FALSE))</f>
        <v/>
      </c>
      <c r="F875" s="43" t="str">
        <f>IF($A875="", "", IFERROR(VLOOKUP($A875, '2015 data'!C:G, 5, FALSE), 0))</f>
        <v/>
      </c>
      <c r="G875" s="44" t="str">
        <f>IFERROR(VLOOKUP($A875, '2015 data'!C:G, 4, FALSE), "")</f>
        <v/>
      </c>
      <c r="H875" s="43" t="str">
        <f t="shared" si="91"/>
        <v/>
      </c>
      <c r="I875" s="45" t="str">
        <f>IF($G875&lt;&gt;"","Received",IF($A875="","",Validation!$D$6-$D875))</f>
        <v/>
      </c>
      <c r="J875" s="49" t="str">
        <f t="shared" si="92"/>
        <v/>
      </c>
      <c r="K875" s="49" t="str">
        <f t="shared" si="93"/>
        <v/>
      </c>
      <c r="L875" s="49" t="str">
        <f t="shared" si="94"/>
        <v/>
      </c>
      <c r="M875" s="49" t="str">
        <f t="shared" si="95"/>
        <v/>
      </c>
      <c r="N875" s="49" t="str">
        <f t="shared" si="96"/>
        <v/>
      </c>
      <c r="O875" t="str">
        <f t="shared" si="97"/>
        <v/>
      </c>
    </row>
    <row r="876" spans="1:15" ht="14.4" thickTop="1" thickBot="1" x14ac:dyDescent="0.3">
      <c r="A876" s="41" t="str">
        <f>IF('2015 data'!$A876 = "Sales", '2015 data'!B876, "")</f>
        <v/>
      </c>
      <c r="B876" s="41" t="str">
        <f>IF($A876="", "", VLOOKUP($A876, '2015 data'!B:G, 3, FALSE))</f>
        <v/>
      </c>
      <c r="C876" s="41" t="str">
        <f>IF($A876="", "", VLOOKUP($A876, '2015 data'!B:G, 4, FALSE))</f>
        <v/>
      </c>
      <c r="D876" s="42" t="str">
        <f>IF('2015 Consolidated'!$A876="", "", VLOOKUP('2015 Consolidated'!$A876, '2015 data'!B:G, 5, FALSE))</f>
        <v/>
      </c>
      <c r="E876" s="43" t="str">
        <f>IF($A876="", "", VLOOKUP($A876, '2015 data'!B:G, 6, FALSE))</f>
        <v/>
      </c>
      <c r="F876" s="43" t="str">
        <f>IF($A876="", "", IFERROR(VLOOKUP($A876, '2015 data'!C:G, 5, FALSE), 0))</f>
        <v/>
      </c>
      <c r="G876" s="44" t="str">
        <f>IFERROR(VLOOKUP($A876, '2015 data'!C:G, 4, FALSE), "")</f>
        <v/>
      </c>
      <c r="H876" s="43" t="str">
        <f t="shared" si="91"/>
        <v/>
      </c>
      <c r="I876" s="45" t="str">
        <f>IF($G876&lt;&gt;"","Received",IF($A876="","",Validation!$D$6-$D876))</f>
        <v/>
      </c>
      <c r="J876" s="49" t="str">
        <f t="shared" si="92"/>
        <v/>
      </c>
      <c r="K876" s="49" t="str">
        <f t="shared" si="93"/>
        <v/>
      </c>
      <c r="L876" s="49" t="str">
        <f t="shared" si="94"/>
        <v/>
      </c>
      <c r="M876" s="49" t="str">
        <f t="shared" si="95"/>
        <v/>
      </c>
      <c r="N876" s="49" t="str">
        <f t="shared" si="96"/>
        <v/>
      </c>
      <c r="O876" t="str">
        <f t="shared" si="97"/>
        <v/>
      </c>
    </row>
    <row r="877" spans="1:15" ht="14.4" thickTop="1" thickBot="1" x14ac:dyDescent="0.3">
      <c r="A877" s="41" t="str">
        <f>IF('2015 data'!$A877 = "Sales", '2015 data'!B877, "")</f>
        <v/>
      </c>
      <c r="B877" s="41" t="str">
        <f>IF($A877="", "", VLOOKUP($A877, '2015 data'!B:G, 3, FALSE))</f>
        <v/>
      </c>
      <c r="C877" s="41" t="str">
        <f>IF($A877="", "", VLOOKUP($A877, '2015 data'!B:G, 4, FALSE))</f>
        <v/>
      </c>
      <c r="D877" s="42" t="str">
        <f>IF('2015 Consolidated'!$A877="", "", VLOOKUP('2015 Consolidated'!$A877, '2015 data'!B:G, 5, FALSE))</f>
        <v/>
      </c>
      <c r="E877" s="43" t="str">
        <f>IF($A877="", "", VLOOKUP($A877, '2015 data'!B:G, 6, FALSE))</f>
        <v/>
      </c>
      <c r="F877" s="43" t="str">
        <f>IF($A877="", "", IFERROR(VLOOKUP($A877, '2015 data'!C:G, 5, FALSE), 0))</f>
        <v/>
      </c>
      <c r="G877" s="44" t="str">
        <f>IFERROR(VLOOKUP($A877, '2015 data'!C:G, 4, FALSE), "")</f>
        <v/>
      </c>
      <c r="H877" s="43" t="str">
        <f t="shared" si="91"/>
        <v/>
      </c>
      <c r="I877" s="45" t="str">
        <f>IF($G877&lt;&gt;"","Received",IF($A877="","",Validation!$D$6-$D877))</f>
        <v/>
      </c>
      <c r="J877" s="49" t="str">
        <f t="shared" si="92"/>
        <v/>
      </c>
      <c r="K877" s="49" t="str">
        <f t="shared" si="93"/>
        <v/>
      </c>
      <c r="L877" s="49" t="str">
        <f t="shared" si="94"/>
        <v/>
      </c>
      <c r="M877" s="49" t="str">
        <f t="shared" si="95"/>
        <v/>
      </c>
      <c r="N877" s="49" t="str">
        <f t="shared" si="96"/>
        <v/>
      </c>
      <c r="O877" t="str">
        <f t="shared" si="97"/>
        <v/>
      </c>
    </row>
    <row r="878" spans="1:15" ht="14.4" thickTop="1" thickBot="1" x14ac:dyDescent="0.3">
      <c r="A878" s="41" t="str">
        <f>IF('2015 data'!$A878 = "Sales", '2015 data'!B878, "")</f>
        <v/>
      </c>
      <c r="B878" s="41" t="str">
        <f>IF($A878="", "", VLOOKUP($A878, '2015 data'!B:G, 3, FALSE))</f>
        <v/>
      </c>
      <c r="C878" s="41" t="str">
        <f>IF($A878="", "", VLOOKUP($A878, '2015 data'!B:G, 4, FALSE))</f>
        <v/>
      </c>
      <c r="D878" s="42" t="str">
        <f>IF('2015 Consolidated'!$A878="", "", VLOOKUP('2015 Consolidated'!$A878, '2015 data'!B:G, 5, FALSE))</f>
        <v/>
      </c>
      <c r="E878" s="43" t="str">
        <f>IF($A878="", "", VLOOKUP($A878, '2015 data'!B:G, 6, FALSE))</f>
        <v/>
      </c>
      <c r="F878" s="43" t="str">
        <f>IF($A878="", "", IFERROR(VLOOKUP($A878, '2015 data'!C:G, 5, FALSE), 0))</f>
        <v/>
      </c>
      <c r="G878" s="44" t="str">
        <f>IFERROR(VLOOKUP($A878, '2015 data'!C:G, 4, FALSE), "")</f>
        <v/>
      </c>
      <c r="H878" s="43" t="str">
        <f t="shared" si="91"/>
        <v/>
      </c>
      <c r="I878" s="45" t="str">
        <f>IF($G878&lt;&gt;"","Received",IF($A878="","",Validation!$D$6-$D878))</f>
        <v/>
      </c>
      <c r="J878" s="49" t="str">
        <f t="shared" si="92"/>
        <v/>
      </c>
      <c r="K878" s="49" t="str">
        <f t="shared" si="93"/>
        <v/>
      </c>
      <c r="L878" s="49" t="str">
        <f t="shared" si="94"/>
        <v/>
      </c>
      <c r="M878" s="49" t="str">
        <f t="shared" si="95"/>
        <v/>
      </c>
      <c r="N878" s="49" t="str">
        <f t="shared" si="96"/>
        <v/>
      </c>
      <c r="O878" t="str">
        <f t="shared" si="97"/>
        <v/>
      </c>
    </row>
    <row r="879" spans="1:15" ht="14.4" thickTop="1" thickBot="1" x14ac:dyDescent="0.3">
      <c r="A879" s="41" t="str">
        <f>IF('2015 data'!$A879 = "Sales", '2015 data'!B879, "")</f>
        <v/>
      </c>
      <c r="B879" s="41" t="str">
        <f>IF($A879="", "", VLOOKUP($A879, '2015 data'!B:G, 3, FALSE))</f>
        <v/>
      </c>
      <c r="C879" s="41" t="str">
        <f>IF($A879="", "", VLOOKUP($A879, '2015 data'!B:G, 4, FALSE))</f>
        <v/>
      </c>
      <c r="D879" s="42" t="str">
        <f>IF('2015 Consolidated'!$A879="", "", VLOOKUP('2015 Consolidated'!$A879, '2015 data'!B:G, 5, FALSE))</f>
        <v/>
      </c>
      <c r="E879" s="43" t="str">
        <f>IF($A879="", "", VLOOKUP($A879, '2015 data'!B:G, 6, FALSE))</f>
        <v/>
      </c>
      <c r="F879" s="43" t="str">
        <f>IF($A879="", "", IFERROR(VLOOKUP($A879, '2015 data'!C:G, 5, FALSE), 0))</f>
        <v/>
      </c>
      <c r="G879" s="44" t="str">
        <f>IFERROR(VLOOKUP($A879, '2015 data'!C:G, 4, FALSE), "")</f>
        <v/>
      </c>
      <c r="H879" s="43" t="str">
        <f t="shared" si="91"/>
        <v/>
      </c>
      <c r="I879" s="45" t="str">
        <f>IF($G879&lt;&gt;"","Received",IF($A879="","",Validation!$D$6-$D879))</f>
        <v/>
      </c>
      <c r="J879" s="49" t="str">
        <f t="shared" si="92"/>
        <v/>
      </c>
      <c r="K879" s="49" t="str">
        <f t="shared" si="93"/>
        <v/>
      </c>
      <c r="L879" s="49" t="str">
        <f t="shared" si="94"/>
        <v/>
      </c>
      <c r="M879" s="49" t="str">
        <f t="shared" si="95"/>
        <v/>
      </c>
      <c r="N879" s="49" t="str">
        <f t="shared" si="96"/>
        <v/>
      </c>
      <c r="O879" t="str">
        <f t="shared" si="97"/>
        <v/>
      </c>
    </row>
    <row r="880" spans="1:15" ht="14.4" thickTop="1" thickBot="1" x14ac:dyDescent="0.3">
      <c r="A880" s="41" t="str">
        <f>IF('2015 data'!$A880 = "Sales", '2015 data'!B880, "")</f>
        <v/>
      </c>
      <c r="B880" s="41" t="str">
        <f>IF($A880="", "", VLOOKUP($A880, '2015 data'!B:G, 3, FALSE))</f>
        <v/>
      </c>
      <c r="C880" s="41" t="str">
        <f>IF($A880="", "", VLOOKUP($A880, '2015 data'!B:G, 4, FALSE))</f>
        <v/>
      </c>
      <c r="D880" s="42" t="str">
        <f>IF('2015 Consolidated'!$A880="", "", VLOOKUP('2015 Consolidated'!$A880, '2015 data'!B:G, 5, FALSE))</f>
        <v/>
      </c>
      <c r="E880" s="43" t="str">
        <f>IF($A880="", "", VLOOKUP($A880, '2015 data'!B:G, 6, FALSE))</f>
        <v/>
      </c>
      <c r="F880" s="43" t="str">
        <f>IF($A880="", "", IFERROR(VLOOKUP($A880, '2015 data'!C:G, 5, FALSE), 0))</f>
        <v/>
      </c>
      <c r="G880" s="44" t="str">
        <f>IFERROR(VLOOKUP($A880, '2015 data'!C:G, 4, FALSE), "")</f>
        <v/>
      </c>
      <c r="H880" s="43" t="str">
        <f t="shared" si="91"/>
        <v/>
      </c>
      <c r="I880" s="45" t="str">
        <f>IF($G880&lt;&gt;"","Received",IF($A880="","",Validation!$D$6-$D880))</f>
        <v/>
      </c>
      <c r="J880" s="49" t="str">
        <f t="shared" si="92"/>
        <v/>
      </c>
      <c r="K880" s="49" t="str">
        <f t="shared" si="93"/>
        <v/>
      </c>
      <c r="L880" s="49" t="str">
        <f t="shared" si="94"/>
        <v/>
      </c>
      <c r="M880" s="49" t="str">
        <f t="shared" si="95"/>
        <v/>
      </c>
      <c r="N880" s="49" t="str">
        <f t="shared" si="96"/>
        <v/>
      </c>
      <c r="O880" t="str">
        <f t="shared" si="97"/>
        <v/>
      </c>
    </row>
    <row r="881" spans="1:15" ht="14.4" thickTop="1" thickBot="1" x14ac:dyDescent="0.3">
      <c r="A881" s="41" t="str">
        <f>IF('2015 data'!$A881 = "Sales", '2015 data'!B881, "")</f>
        <v/>
      </c>
      <c r="B881" s="41" t="str">
        <f>IF($A881="", "", VLOOKUP($A881, '2015 data'!B:G, 3, FALSE))</f>
        <v/>
      </c>
      <c r="C881" s="41" t="str">
        <f>IF($A881="", "", VLOOKUP($A881, '2015 data'!B:G, 4, FALSE))</f>
        <v/>
      </c>
      <c r="D881" s="42" t="str">
        <f>IF('2015 Consolidated'!$A881="", "", VLOOKUP('2015 Consolidated'!$A881, '2015 data'!B:G, 5, FALSE))</f>
        <v/>
      </c>
      <c r="E881" s="43" t="str">
        <f>IF($A881="", "", VLOOKUP($A881, '2015 data'!B:G, 6, FALSE))</f>
        <v/>
      </c>
      <c r="F881" s="43" t="str">
        <f>IF($A881="", "", IFERROR(VLOOKUP($A881, '2015 data'!C:G, 5, FALSE), 0))</f>
        <v/>
      </c>
      <c r="G881" s="44" t="str">
        <f>IFERROR(VLOOKUP($A881, '2015 data'!C:G, 4, FALSE), "")</f>
        <v/>
      </c>
      <c r="H881" s="43" t="str">
        <f t="shared" si="91"/>
        <v/>
      </c>
      <c r="I881" s="45" t="str">
        <f>IF($G881&lt;&gt;"","Received",IF($A881="","",Validation!$D$6-$D881))</f>
        <v/>
      </c>
      <c r="J881" s="49" t="str">
        <f t="shared" si="92"/>
        <v/>
      </c>
      <c r="K881" s="49" t="str">
        <f t="shared" si="93"/>
        <v/>
      </c>
      <c r="L881" s="49" t="str">
        <f t="shared" si="94"/>
        <v/>
      </c>
      <c r="M881" s="49" t="str">
        <f t="shared" si="95"/>
        <v/>
      </c>
      <c r="N881" s="49" t="str">
        <f t="shared" si="96"/>
        <v/>
      </c>
      <c r="O881" t="str">
        <f t="shared" si="97"/>
        <v/>
      </c>
    </row>
    <row r="882" spans="1:15" ht="14.4" thickTop="1" thickBot="1" x14ac:dyDescent="0.3">
      <c r="A882" s="41" t="str">
        <f>IF('2015 data'!$A882 = "Sales", '2015 data'!B882, "")</f>
        <v/>
      </c>
      <c r="B882" s="41" t="str">
        <f>IF($A882="", "", VLOOKUP($A882, '2015 data'!B:G, 3, FALSE))</f>
        <v/>
      </c>
      <c r="C882" s="41" t="str">
        <f>IF($A882="", "", VLOOKUP($A882, '2015 data'!B:G, 4, FALSE))</f>
        <v/>
      </c>
      <c r="D882" s="42" t="str">
        <f>IF('2015 Consolidated'!$A882="", "", VLOOKUP('2015 Consolidated'!$A882, '2015 data'!B:G, 5, FALSE))</f>
        <v/>
      </c>
      <c r="E882" s="43" t="str">
        <f>IF($A882="", "", VLOOKUP($A882, '2015 data'!B:G, 6, FALSE))</f>
        <v/>
      </c>
      <c r="F882" s="43" t="str">
        <f>IF($A882="", "", IFERROR(VLOOKUP($A882, '2015 data'!C:G, 5, FALSE), 0))</f>
        <v/>
      </c>
      <c r="G882" s="44" t="str">
        <f>IFERROR(VLOOKUP($A882, '2015 data'!C:G, 4, FALSE), "")</f>
        <v/>
      </c>
      <c r="H882" s="43" t="str">
        <f t="shared" si="91"/>
        <v/>
      </c>
      <c r="I882" s="45" t="str">
        <f>IF($G882&lt;&gt;"","Received",IF($A882="","",Validation!$D$6-$D882))</f>
        <v/>
      </c>
      <c r="J882" s="49" t="str">
        <f t="shared" si="92"/>
        <v/>
      </c>
      <c r="K882" s="49" t="str">
        <f t="shared" si="93"/>
        <v/>
      </c>
      <c r="L882" s="49" t="str">
        <f t="shared" si="94"/>
        <v/>
      </c>
      <c r="M882" s="49" t="str">
        <f t="shared" si="95"/>
        <v/>
      </c>
      <c r="N882" s="49" t="str">
        <f t="shared" si="96"/>
        <v/>
      </c>
      <c r="O882" t="str">
        <f t="shared" si="97"/>
        <v/>
      </c>
    </row>
    <row r="883" spans="1:15" ht="14.4" thickTop="1" thickBot="1" x14ac:dyDescent="0.3">
      <c r="A883" s="41" t="str">
        <f>IF('2015 data'!$A883 = "Sales", '2015 data'!B883, "")</f>
        <v/>
      </c>
      <c r="B883" s="41" t="str">
        <f>IF($A883="", "", VLOOKUP($A883, '2015 data'!B:G, 3, FALSE))</f>
        <v/>
      </c>
      <c r="C883" s="41" t="str">
        <f>IF($A883="", "", VLOOKUP($A883, '2015 data'!B:G, 4, FALSE))</f>
        <v/>
      </c>
      <c r="D883" s="42" t="str">
        <f>IF('2015 Consolidated'!$A883="", "", VLOOKUP('2015 Consolidated'!$A883, '2015 data'!B:G, 5, FALSE))</f>
        <v/>
      </c>
      <c r="E883" s="43" t="str">
        <f>IF($A883="", "", VLOOKUP($A883, '2015 data'!B:G, 6, FALSE))</f>
        <v/>
      </c>
      <c r="F883" s="43" t="str">
        <f>IF($A883="", "", IFERROR(VLOOKUP($A883, '2015 data'!C:G, 5, FALSE), 0))</f>
        <v/>
      </c>
      <c r="G883" s="44" t="str">
        <f>IFERROR(VLOOKUP($A883, '2015 data'!C:G, 4, FALSE), "")</f>
        <v/>
      </c>
      <c r="H883" s="43" t="str">
        <f t="shared" si="91"/>
        <v/>
      </c>
      <c r="I883" s="45" t="str">
        <f>IF($G883&lt;&gt;"","Received",IF($A883="","",Validation!$D$6-$D883))</f>
        <v/>
      </c>
      <c r="J883" s="49" t="str">
        <f t="shared" si="92"/>
        <v/>
      </c>
      <c r="K883" s="49" t="str">
        <f t="shared" si="93"/>
        <v/>
      </c>
      <c r="L883" s="49" t="str">
        <f t="shared" si="94"/>
        <v/>
      </c>
      <c r="M883" s="49" t="str">
        <f t="shared" si="95"/>
        <v/>
      </c>
      <c r="N883" s="49" t="str">
        <f t="shared" si="96"/>
        <v/>
      </c>
      <c r="O883" t="str">
        <f t="shared" si="97"/>
        <v/>
      </c>
    </row>
    <row r="884" spans="1:15" ht="14.4" thickTop="1" thickBot="1" x14ac:dyDescent="0.3">
      <c r="A884" s="41" t="str">
        <f>IF('2015 data'!$A884 = "Sales", '2015 data'!B884, "")</f>
        <v/>
      </c>
      <c r="B884" s="41" t="str">
        <f>IF($A884="", "", VLOOKUP($A884, '2015 data'!B:G, 3, FALSE))</f>
        <v/>
      </c>
      <c r="C884" s="41" t="str">
        <f>IF($A884="", "", VLOOKUP($A884, '2015 data'!B:G, 4, FALSE))</f>
        <v/>
      </c>
      <c r="D884" s="42" t="str">
        <f>IF('2015 Consolidated'!$A884="", "", VLOOKUP('2015 Consolidated'!$A884, '2015 data'!B:G, 5, FALSE))</f>
        <v/>
      </c>
      <c r="E884" s="43" t="str">
        <f>IF($A884="", "", VLOOKUP($A884, '2015 data'!B:G, 6, FALSE))</f>
        <v/>
      </c>
      <c r="F884" s="43" t="str">
        <f>IF($A884="", "", IFERROR(VLOOKUP($A884, '2015 data'!C:G, 5, FALSE), 0))</f>
        <v/>
      </c>
      <c r="G884" s="44" t="str">
        <f>IFERROR(VLOOKUP($A884, '2015 data'!C:G, 4, FALSE), "")</f>
        <v/>
      </c>
      <c r="H884" s="43" t="str">
        <f t="shared" si="91"/>
        <v/>
      </c>
      <c r="I884" s="45" t="str">
        <f>IF($G884&lt;&gt;"","Received",IF($A884="","",Validation!$D$6-$D884))</f>
        <v/>
      </c>
      <c r="J884" s="49" t="str">
        <f t="shared" si="92"/>
        <v/>
      </c>
      <c r="K884" s="49" t="str">
        <f t="shared" si="93"/>
        <v/>
      </c>
      <c r="L884" s="49" t="str">
        <f t="shared" si="94"/>
        <v/>
      </c>
      <c r="M884" s="49" t="str">
        <f t="shared" si="95"/>
        <v/>
      </c>
      <c r="N884" s="49" t="str">
        <f t="shared" si="96"/>
        <v/>
      </c>
      <c r="O884" t="str">
        <f t="shared" si="97"/>
        <v/>
      </c>
    </row>
    <row r="885" spans="1:15" ht="14.4" thickTop="1" thickBot="1" x14ac:dyDescent="0.3">
      <c r="A885" s="41" t="str">
        <f>IF('2015 data'!$A885 = "Sales", '2015 data'!B885, "")</f>
        <v/>
      </c>
      <c r="B885" s="41" t="str">
        <f>IF($A885="", "", VLOOKUP($A885, '2015 data'!B:G, 3, FALSE))</f>
        <v/>
      </c>
      <c r="C885" s="41" t="str">
        <f>IF($A885="", "", VLOOKUP($A885, '2015 data'!B:G, 4, FALSE))</f>
        <v/>
      </c>
      <c r="D885" s="42" t="str">
        <f>IF('2015 Consolidated'!$A885="", "", VLOOKUP('2015 Consolidated'!$A885, '2015 data'!B:G, 5, FALSE))</f>
        <v/>
      </c>
      <c r="E885" s="43" t="str">
        <f>IF($A885="", "", VLOOKUP($A885, '2015 data'!B:G, 6, FALSE))</f>
        <v/>
      </c>
      <c r="F885" s="43" t="str">
        <f>IF($A885="", "", IFERROR(VLOOKUP($A885, '2015 data'!C:G, 5, FALSE), 0))</f>
        <v/>
      </c>
      <c r="G885" s="44" t="str">
        <f>IFERROR(VLOOKUP($A885, '2015 data'!C:G, 4, FALSE), "")</f>
        <v/>
      </c>
      <c r="H885" s="43" t="str">
        <f t="shared" si="91"/>
        <v/>
      </c>
      <c r="I885" s="45" t="str">
        <f>IF($G885&lt;&gt;"","Received",IF($A885="","",Validation!$D$6-$D885))</f>
        <v/>
      </c>
      <c r="J885" s="49" t="str">
        <f t="shared" si="92"/>
        <v/>
      </c>
      <c r="K885" s="49" t="str">
        <f t="shared" si="93"/>
        <v/>
      </c>
      <c r="L885" s="49" t="str">
        <f t="shared" si="94"/>
        <v/>
      </c>
      <c r="M885" s="49" t="str">
        <f t="shared" si="95"/>
        <v/>
      </c>
      <c r="N885" s="49" t="str">
        <f t="shared" si="96"/>
        <v/>
      </c>
      <c r="O885" t="str">
        <f t="shared" si="97"/>
        <v/>
      </c>
    </row>
    <row r="886" spans="1:15" ht="14.4" thickTop="1" thickBot="1" x14ac:dyDescent="0.3">
      <c r="A886" s="41" t="str">
        <f>IF('2015 data'!$A886 = "Sales", '2015 data'!B886, "")</f>
        <v/>
      </c>
      <c r="B886" s="41" t="str">
        <f>IF($A886="", "", VLOOKUP($A886, '2015 data'!B:G, 3, FALSE))</f>
        <v/>
      </c>
      <c r="C886" s="41" t="str">
        <f>IF($A886="", "", VLOOKUP($A886, '2015 data'!B:G, 4, FALSE))</f>
        <v/>
      </c>
      <c r="D886" s="42" t="str">
        <f>IF('2015 Consolidated'!$A886="", "", VLOOKUP('2015 Consolidated'!$A886, '2015 data'!B:G, 5, FALSE))</f>
        <v/>
      </c>
      <c r="E886" s="43" t="str">
        <f>IF($A886="", "", VLOOKUP($A886, '2015 data'!B:G, 6, FALSE))</f>
        <v/>
      </c>
      <c r="F886" s="43" t="str">
        <f>IF($A886="", "", IFERROR(VLOOKUP($A886, '2015 data'!C:G, 5, FALSE), 0))</f>
        <v/>
      </c>
      <c r="G886" s="44" t="str">
        <f>IFERROR(VLOOKUP($A886, '2015 data'!C:G, 4, FALSE), "")</f>
        <v/>
      </c>
      <c r="H886" s="43" t="str">
        <f t="shared" si="91"/>
        <v/>
      </c>
      <c r="I886" s="45" t="str">
        <f>IF($G886&lt;&gt;"","Received",IF($A886="","",Validation!$D$6-$D886))</f>
        <v/>
      </c>
      <c r="J886" s="49" t="str">
        <f t="shared" si="92"/>
        <v/>
      </c>
      <c r="K886" s="49" t="str">
        <f t="shared" si="93"/>
        <v/>
      </c>
      <c r="L886" s="49" t="str">
        <f t="shared" si="94"/>
        <v/>
      </c>
      <c r="M886" s="49" t="str">
        <f t="shared" si="95"/>
        <v/>
      </c>
      <c r="N886" s="49" t="str">
        <f t="shared" si="96"/>
        <v/>
      </c>
      <c r="O886" t="str">
        <f t="shared" si="97"/>
        <v/>
      </c>
    </row>
    <row r="887" spans="1:15" ht="14.4" thickTop="1" thickBot="1" x14ac:dyDescent="0.3">
      <c r="A887" s="41" t="str">
        <f>IF('2015 data'!$A887 = "Sales", '2015 data'!B887, "")</f>
        <v/>
      </c>
      <c r="B887" s="41" t="str">
        <f>IF($A887="", "", VLOOKUP($A887, '2015 data'!B:G, 3, FALSE))</f>
        <v/>
      </c>
      <c r="C887" s="41" t="str">
        <f>IF($A887="", "", VLOOKUP($A887, '2015 data'!B:G, 4, FALSE))</f>
        <v/>
      </c>
      <c r="D887" s="42" t="str">
        <f>IF('2015 Consolidated'!$A887="", "", VLOOKUP('2015 Consolidated'!$A887, '2015 data'!B:G, 5, FALSE))</f>
        <v/>
      </c>
      <c r="E887" s="43" t="str">
        <f>IF($A887="", "", VLOOKUP($A887, '2015 data'!B:G, 6, FALSE))</f>
        <v/>
      </c>
      <c r="F887" s="43" t="str">
        <f>IF($A887="", "", IFERROR(VLOOKUP($A887, '2015 data'!C:G, 5, FALSE), 0))</f>
        <v/>
      </c>
      <c r="G887" s="44" t="str">
        <f>IFERROR(VLOOKUP($A887, '2015 data'!C:G, 4, FALSE), "")</f>
        <v/>
      </c>
      <c r="H887" s="43" t="str">
        <f t="shared" si="91"/>
        <v/>
      </c>
      <c r="I887" s="45" t="str">
        <f>IF($G887&lt;&gt;"","Received",IF($A887="","",Validation!$D$6-$D887))</f>
        <v/>
      </c>
      <c r="J887" s="49" t="str">
        <f t="shared" si="92"/>
        <v/>
      </c>
      <c r="K887" s="49" t="str">
        <f t="shared" si="93"/>
        <v/>
      </c>
      <c r="L887" s="49" t="str">
        <f t="shared" si="94"/>
        <v/>
      </c>
      <c r="M887" s="49" t="str">
        <f t="shared" si="95"/>
        <v/>
      </c>
      <c r="N887" s="49" t="str">
        <f t="shared" si="96"/>
        <v/>
      </c>
      <c r="O887" t="str">
        <f t="shared" si="97"/>
        <v/>
      </c>
    </row>
    <row r="888" spans="1:15" ht="14.4" thickTop="1" thickBot="1" x14ac:dyDescent="0.3">
      <c r="A888" s="41" t="str">
        <f>IF('2015 data'!$A888 = "Sales", '2015 data'!B888, "")</f>
        <v/>
      </c>
      <c r="B888" s="41" t="str">
        <f>IF($A888="", "", VLOOKUP($A888, '2015 data'!B:G, 3, FALSE))</f>
        <v/>
      </c>
      <c r="C888" s="41" t="str">
        <f>IF($A888="", "", VLOOKUP($A888, '2015 data'!B:G, 4, FALSE))</f>
        <v/>
      </c>
      <c r="D888" s="42" t="str">
        <f>IF('2015 Consolidated'!$A888="", "", VLOOKUP('2015 Consolidated'!$A888, '2015 data'!B:G, 5, FALSE))</f>
        <v/>
      </c>
      <c r="E888" s="43" t="str">
        <f>IF($A888="", "", VLOOKUP($A888, '2015 data'!B:G, 6, FALSE))</f>
        <v/>
      </c>
      <c r="F888" s="43" t="str">
        <f>IF($A888="", "", IFERROR(VLOOKUP($A888, '2015 data'!C:G, 5, FALSE), 0))</f>
        <v/>
      </c>
      <c r="G888" s="44" t="str">
        <f>IFERROR(VLOOKUP($A888, '2015 data'!C:G, 4, FALSE), "")</f>
        <v/>
      </c>
      <c r="H888" s="43" t="str">
        <f t="shared" si="91"/>
        <v/>
      </c>
      <c r="I888" s="45" t="str">
        <f>IF($G888&lt;&gt;"","Received",IF($A888="","",Validation!$D$6-$D888))</f>
        <v/>
      </c>
      <c r="J888" s="49" t="str">
        <f t="shared" si="92"/>
        <v/>
      </c>
      <c r="K888" s="49" t="str">
        <f t="shared" si="93"/>
        <v/>
      </c>
      <c r="L888" s="49" t="str">
        <f t="shared" si="94"/>
        <v/>
      </c>
      <c r="M888" s="49" t="str">
        <f t="shared" si="95"/>
        <v/>
      </c>
      <c r="N888" s="49" t="str">
        <f t="shared" si="96"/>
        <v/>
      </c>
      <c r="O888" t="str">
        <f t="shared" si="97"/>
        <v/>
      </c>
    </row>
    <row r="889" spans="1:15" ht="14.4" thickTop="1" thickBot="1" x14ac:dyDescent="0.3">
      <c r="A889" s="41" t="str">
        <f>IF('2015 data'!$A889 = "Sales", '2015 data'!B889, "")</f>
        <v/>
      </c>
      <c r="B889" s="41" t="str">
        <f>IF($A889="", "", VLOOKUP($A889, '2015 data'!B:G, 3, FALSE))</f>
        <v/>
      </c>
      <c r="C889" s="41" t="str">
        <f>IF($A889="", "", VLOOKUP($A889, '2015 data'!B:G, 4, FALSE))</f>
        <v/>
      </c>
      <c r="D889" s="42" t="str">
        <f>IF('2015 Consolidated'!$A889="", "", VLOOKUP('2015 Consolidated'!$A889, '2015 data'!B:G, 5, FALSE))</f>
        <v/>
      </c>
      <c r="E889" s="43" t="str">
        <f>IF($A889="", "", VLOOKUP($A889, '2015 data'!B:G, 6, FALSE))</f>
        <v/>
      </c>
      <c r="F889" s="43" t="str">
        <f>IF($A889="", "", IFERROR(VLOOKUP($A889, '2015 data'!C:G, 5, FALSE), 0))</f>
        <v/>
      </c>
      <c r="G889" s="44" t="str">
        <f>IFERROR(VLOOKUP($A889, '2015 data'!C:G, 4, FALSE), "")</f>
        <v/>
      </c>
      <c r="H889" s="43" t="str">
        <f t="shared" si="91"/>
        <v/>
      </c>
      <c r="I889" s="45" t="str">
        <f>IF($G889&lt;&gt;"","Received",IF($A889="","",Validation!$D$6-$D889))</f>
        <v/>
      </c>
      <c r="J889" s="49" t="str">
        <f t="shared" si="92"/>
        <v/>
      </c>
      <c r="K889" s="49" t="str">
        <f t="shared" si="93"/>
        <v/>
      </c>
      <c r="L889" s="49" t="str">
        <f t="shared" si="94"/>
        <v/>
      </c>
      <c r="M889" s="49" t="str">
        <f t="shared" si="95"/>
        <v/>
      </c>
      <c r="N889" s="49" t="str">
        <f t="shared" si="96"/>
        <v/>
      </c>
      <c r="O889" t="str">
        <f t="shared" si="97"/>
        <v/>
      </c>
    </row>
    <row r="890" spans="1:15" ht="14.4" thickTop="1" thickBot="1" x14ac:dyDescent="0.3">
      <c r="A890" s="41" t="str">
        <f>IF('2015 data'!$A890 = "Sales", '2015 data'!B890, "")</f>
        <v/>
      </c>
      <c r="B890" s="41" t="str">
        <f>IF($A890="", "", VLOOKUP($A890, '2015 data'!B:G, 3, FALSE))</f>
        <v/>
      </c>
      <c r="C890" s="41" t="str">
        <f>IF($A890="", "", VLOOKUP($A890, '2015 data'!B:G, 4, FALSE))</f>
        <v/>
      </c>
      <c r="D890" s="42" t="str">
        <f>IF('2015 Consolidated'!$A890="", "", VLOOKUP('2015 Consolidated'!$A890, '2015 data'!B:G, 5, FALSE))</f>
        <v/>
      </c>
      <c r="E890" s="43" t="str">
        <f>IF($A890="", "", VLOOKUP($A890, '2015 data'!B:G, 6, FALSE))</f>
        <v/>
      </c>
      <c r="F890" s="43" t="str">
        <f>IF($A890="", "", IFERROR(VLOOKUP($A890, '2015 data'!C:G, 5, FALSE), 0))</f>
        <v/>
      </c>
      <c r="G890" s="44" t="str">
        <f>IFERROR(VLOOKUP($A890, '2015 data'!C:G, 4, FALSE), "")</f>
        <v/>
      </c>
      <c r="H890" s="43" t="str">
        <f t="shared" si="91"/>
        <v/>
      </c>
      <c r="I890" s="45" t="str">
        <f>IF($G890&lt;&gt;"","Received",IF($A890="","",Validation!$D$6-$D890))</f>
        <v/>
      </c>
      <c r="J890" s="49" t="str">
        <f t="shared" si="92"/>
        <v/>
      </c>
      <c r="K890" s="49" t="str">
        <f t="shared" si="93"/>
        <v/>
      </c>
      <c r="L890" s="49" t="str">
        <f t="shared" si="94"/>
        <v/>
      </c>
      <c r="M890" s="49" t="str">
        <f t="shared" si="95"/>
        <v/>
      </c>
      <c r="N890" s="49" t="str">
        <f t="shared" si="96"/>
        <v/>
      </c>
      <c r="O890" t="str">
        <f t="shared" si="97"/>
        <v/>
      </c>
    </row>
    <row r="891" spans="1:15" ht="14.4" thickTop="1" thickBot="1" x14ac:dyDescent="0.3">
      <c r="A891" s="41" t="str">
        <f>IF('2015 data'!$A891 = "Sales", '2015 data'!B891, "")</f>
        <v/>
      </c>
      <c r="B891" s="41" t="str">
        <f>IF($A891="", "", VLOOKUP($A891, '2015 data'!B:G, 3, FALSE))</f>
        <v/>
      </c>
      <c r="C891" s="41" t="str">
        <f>IF($A891="", "", VLOOKUP($A891, '2015 data'!B:G, 4, FALSE))</f>
        <v/>
      </c>
      <c r="D891" s="42" t="str">
        <f>IF('2015 Consolidated'!$A891="", "", VLOOKUP('2015 Consolidated'!$A891, '2015 data'!B:G, 5, FALSE))</f>
        <v/>
      </c>
      <c r="E891" s="43" t="str">
        <f>IF($A891="", "", VLOOKUP($A891, '2015 data'!B:G, 6, FALSE))</f>
        <v/>
      </c>
      <c r="F891" s="43" t="str">
        <f>IF($A891="", "", IFERROR(VLOOKUP($A891, '2015 data'!C:G, 5, FALSE), 0))</f>
        <v/>
      </c>
      <c r="G891" s="44" t="str">
        <f>IFERROR(VLOOKUP($A891, '2015 data'!C:G, 4, FALSE), "")</f>
        <v/>
      </c>
      <c r="H891" s="43" t="str">
        <f t="shared" si="91"/>
        <v/>
      </c>
      <c r="I891" s="45" t="str">
        <f>IF($G891&lt;&gt;"","Received",IF($A891="","",Validation!$D$6-$D891))</f>
        <v/>
      </c>
      <c r="J891" s="49" t="str">
        <f t="shared" si="92"/>
        <v/>
      </c>
      <c r="K891" s="49" t="str">
        <f t="shared" si="93"/>
        <v/>
      </c>
      <c r="L891" s="49" t="str">
        <f t="shared" si="94"/>
        <v/>
      </c>
      <c r="M891" s="49" t="str">
        <f t="shared" si="95"/>
        <v/>
      </c>
      <c r="N891" s="49" t="str">
        <f t="shared" si="96"/>
        <v/>
      </c>
      <c r="O891" t="str">
        <f t="shared" si="97"/>
        <v/>
      </c>
    </row>
    <row r="892" spans="1:15" ht="14.4" thickTop="1" thickBot="1" x14ac:dyDescent="0.3">
      <c r="A892" s="41" t="str">
        <f>IF('2015 data'!$A892 = "Sales", '2015 data'!B892, "")</f>
        <v/>
      </c>
      <c r="B892" s="41" t="str">
        <f>IF($A892="", "", VLOOKUP($A892, '2015 data'!B:G, 3, FALSE))</f>
        <v/>
      </c>
      <c r="C892" s="41" t="str">
        <f>IF($A892="", "", VLOOKUP($A892, '2015 data'!B:G, 4, FALSE))</f>
        <v/>
      </c>
      <c r="D892" s="42" t="str">
        <f>IF('2015 Consolidated'!$A892="", "", VLOOKUP('2015 Consolidated'!$A892, '2015 data'!B:G, 5, FALSE))</f>
        <v/>
      </c>
      <c r="E892" s="43" t="str">
        <f>IF($A892="", "", VLOOKUP($A892, '2015 data'!B:G, 6, FALSE))</f>
        <v/>
      </c>
      <c r="F892" s="43" t="str">
        <f>IF($A892="", "", IFERROR(VLOOKUP($A892, '2015 data'!C:G, 5, FALSE), 0))</f>
        <v/>
      </c>
      <c r="G892" s="44" t="str">
        <f>IFERROR(VLOOKUP($A892, '2015 data'!C:G, 4, FALSE), "")</f>
        <v/>
      </c>
      <c r="H892" s="43" t="str">
        <f t="shared" si="91"/>
        <v/>
      </c>
      <c r="I892" s="45" t="str">
        <f>IF($G892&lt;&gt;"","Received",IF($A892="","",Validation!$D$6-$D892))</f>
        <v/>
      </c>
      <c r="J892" s="49" t="str">
        <f t="shared" si="92"/>
        <v/>
      </c>
      <c r="K892" s="49" t="str">
        <f t="shared" si="93"/>
        <v/>
      </c>
      <c r="L892" s="49" t="str">
        <f t="shared" si="94"/>
        <v/>
      </c>
      <c r="M892" s="49" t="str">
        <f t="shared" si="95"/>
        <v/>
      </c>
      <c r="N892" s="49" t="str">
        <f t="shared" si="96"/>
        <v/>
      </c>
      <c r="O892" t="str">
        <f t="shared" si="97"/>
        <v/>
      </c>
    </row>
    <row r="893" spans="1:15" ht="14.4" thickTop="1" thickBot="1" x14ac:dyDescent="0.3">
      <c r="A893" s="41" t="str">
        <f>IF('2015 data'!$A893 = "Sales", '2015 data'!B893, "")</f>
        <v/>
      </c>
      <c r="B893" s="41" t="str">
        <f>IF($A893="", "", VLOOKUP($A893, '2015 data'!B:G, 3, FALSE))</f>
        <v/>
      </c>
      <c r="C893" s="41" t="str">
        <f>IF($A893="", "", VLOOKUP($A893, '2015 data'!B:G, 4, FALSE))</f>
        <v/>
      </c>
      <c r="D893" s="42" t="str">
        <f>IF('2015 Consolidated'!$A893="", "", VLOOKUP('2015 Consolidated'!$A893, '2015 data'!B:G, 5, FALSE))</f>
        <v/>
      </c>
      <c r="E893" s="43" t="str">
        <f>IF($A893="", "", VLOOKUP($A893, '2015 data'!B:G, 6, FALSE))</f>
        <v/>
      </c>
      <c r="F893" s="43" t="str">
        <f>IF($A893="", "", IFERROR(VLOOKUP($A893, '2015 data'!C:G, 5, FALSE), 0))</f>
        <v/>
      </c>
      <c r="G893" s="44" t="str">
        <f>IFERROR(VLOOKUP($A893, '2015 data'!C:G, 4, FALSE), "")</f>
        <v/>
      </c>
      <c r="H893" s="43" t="str">
        <f t="shared" si="91"/>
        <v/>
      </c>
      <c r="I893" s="45" t="str">
        <f>IF($G893&lt;&gt;"","Received",IF($A893="","",Validation!$D$6-$D893))</f>
        <v/>
      </c>
      <c r="J893" s="49" t="str">
        <f t="shared" si="92"/>
        <v/>
      </c>
      <c r="K893" s="49" t="str">
        <f t="shared" si="93"/>
        <v/>
      </c>
      <c r="L893" s="49" t="str">
        <f t="shared" si="94"/>
        <v/>
      </c>
      <c r="M893" s="49" t="str">
        <f t="shared" si="95"/>
        <v/>
      </c>
      <c r="N893" s="49" t="str">
        <f t="shared" si="96"/>
        <v/>
      </c>
      <c r="O893" t="str">
        <f t="shared" si="97"/>
        <v/>
      </c>
    </row>
    <row r="894" spans="1:15" ht="14.4" thickTop="1" thickBot="1" x14ac:dyDescent="0.3">
      <c r="A894" s="41" t="str">
        <f>IF('2015 data'!$A894 = "Sales", '2015 data'!B894, "")</f>
        <v/>
      </c>
      <c r="B894" s="41" t="str">
        <f>IF($A894="", "", VLOOKUP($A894, '2015 data'!B:G, 3, FALSE))</f>
        <v/>
      </c>
      <c r="C894" s="41" t="str">
        <f>IF($A894="", "", VLOOKUP($A894, '2015 data'!B:G, 4, FALSE))</f>
        <v/>
      </c>
      <c r="D894" s="42" t="str">
        <f>IF('2015 Consolidated'!$A894="", "", VLOOKUP('2015 Consolidated'!$A894, '2015 data'!B:G, 5, FALSE))</f>
        <v/>
      </c>
      <c r="E894" s="43" t="str">
        <f>IF($A894="", "", VLOOKUP($A894, '2015 data'!B:G, 6, FALSE))</f>
        <v/>
      </c>
      <c r="F894" s="43" t="str">
        <f>IF($A894="", "", IFERROR(VLOOKUP($A894, '2015 data'!C:G, 5, FALSE), 0))</f>
        <v/>
      </c>
      <c r="G894" s="44" t="str">
        <f>IFERROR(VLOOKUP($A894, '2015 data'!C:G, 4, FALSE), "")</f>
        <v/>
      </c>
      <c r="H894" s="43" t="str">
        <f t="shared" si="91"/>
        <v/>
      </c>
      <c r="I894" s="45" t="str">
        <f>IF($G894&lt;&gt;"","Received",IF($A894="","",Validation!$D$6-$D894))</f>
        <v/>
      </c>
      <c r="J894" s="49" t="str">
        <f t="shared" si="92"/>
        <v/>
      </c>
      <c r="K894" s="49" t="str">
        <f t="shared" si="93"/>
        <v/>
      </c>
      <c r="L894" s="49" t="str">
        <f t="shared" si="94"/>
        <v/>
      </c>
      <c r="M894" s="49" t="str">
        <f t="shared" si="95"/>
        <v/>
      </c>
      <c r="N894" s="49" t="str">
        <f t="shared" si="96"/>
        <v/>
      </c>
      <c r="O894" t="str">
        <f t="shared" si="97"/>
        <v/>
      </c>
    </row>
    <row r="895" spans="1:15" ht="14.4" thickTop="1" thickBot="1" x14ac:dyDescent="0.3">
      <c r="A895" s="41" t="str">
        <f>IF('2015 data'!$A895 = "Sales", '2015 data'!B895, "")</f>
        <v/>
      </c>
      <c r="B895" s="41" t="str">
        <f>IF($A895="", "", VLOOKUP($A895, '2015 data'!B:G, 3, FALSE))</f>
        <v/>
      </c>
      <c r="C895" s="41" t="str">
        <f>IF($A895="", "", VLOOKUP($A895, '2015 data'!B:G, 4, FALSE))</f>
        <v/>
      </c>
      <c r="D895" s="42" t="str">
        <f>IF('2015 Consolidated'!$A895="", "", VLOOKUP('2015 Consolidated'!$A895, '2015 data'!B:G, 5, FALSE))</f>
        <v/>
      </c>
      <c r="E895" s="43" t="str">
        <f>IF($A895="", "", VLOOKUP($A895, '2015 data'!B:G, 6, FALSE))</f>
        <v/>
      </c>
      <c r="F895" s="43" t="str">
        <f>IF($A895="", "", IFERROR(VLOOKUP($A895, '2015 data'!C:G, 5, FALSE), 0))</f>
        <v/>
      </c>
      <c r="G895" s="44" t="str">
        <f>IFERROR(VLOOKUP($A895, '2015 data'!C:G, 4, FALSE), "")</f>
        <v/>
      </c>
      <c r="H895" s="43" t="str">
        <f t="shared" si="91"/>
        <v/>
      </c>
      <c r="I895" s="45" t="str">
        <f>IF($G895&lt;&gt;"","Received",IF($A895="","",Validation!$D$6-$D895))</f>
        <v/>
      </c>
      <c r="J895" s="49" t="str">
        <f t="shared" si="92"/>
        <v/>
      </c>
      <c r="K895" s="49" t="str">
        <f t="shared" si="93"/>
        <v/>
      </c>
      <c r="L895" s="49" t="str">
        <f t="shared" si="94"/>
        <v/>
      </c>
      <c r="M895" s="49" t="str">
        <f t="shared" si="95"/>
        <v/>
      </c>
      <c r="N895" s="49" t="str">
        <f t="shared" si="96"/>
        <v/>
      </c>
      <c r="O895" t="str">
        <f t="shared" si="97"/>
        <v/>
      </c>
    </row>
    <row r="896" spans="1:15" ht="14.4" thickTop="1" thickBot="1" x14ac:dyDescent="0.3">
      <c r="A896" s="41" t="str">
        <f>IF('2015 data'!$A896 = "Sales", '2015 data'!B896, "")</f>
        <v/>
      </c>
      <c r="B896" s="41" t="str">
        <f>IF($A896="", "", VLOOKUP($A896, '2015 data'!B:G, 3, FALSE))</f>
        <v/>
      </c>
      <c r="C896" s="41" t="str">
        <f>IF($A896="", "", VLOOKUP($A896, '2015 data'!B:G, 4, FALSE))</f>
        <v/>
      </c>
      <c r="D896" s="42" t="str">
        <f>IF('2015 Consolidated'!$A896="", "", VLOOKUP('2015 Consolidated'!$A896, '2015 data'!B:G, 5, FALSE))</f>
        <v/>
      </c>
      <c r="E896" s="43" t="str">
        <f>IF($A896="", "", VLOOKUP($A896, '2015 data'!B:G, 6, FALSE))</f>
        <v/>
      </c>
      <c r="F896" s="43" t="str">
        <f>IF($A896="", "", IFERROR(VLOOKUP($A896, '2015 data'!C:G, 5, FALSE), 0))</f>
        <v/>
      </c>
      <c r="G896" s="44" t="str">
        <f>IFERROR(VLOOKUP($A896, '2015 data'!C:G, 4, FALSE), "")</f>
        <v/>
      </c>
      <c r="H896" s="43" t="str">
        <f t="shared" si="91"/>
        <v/>
      </c>
      <c r="I896" s="45" t="str">
        <f>IF($G896&lt;&gt;"","Received",IF($A896="","",Validation!$D$6-$D896))</f>
        <v/>
      </c>
      <c r="J896" s="49" t="str">
        <f t="shared" si="92"/>
        <v/>
      </c>
      <c r="K896" s="49" t="str">
        <f t="shared" si="93"/>
        <v/>
      </c>
      <c r="L896" s="49" t="str">
        <f t="shared" si="94"/>
        <v/>
      </c>
      <c r="M896" s="49" t="str">
        <f t="shared" si="95"/>
        <v/>
      </c>
      <c r="N896" s="49" t="str">
        <f t="shared" si="96"/>
        <v/>
      </c>
      <c r="O896" t="str">
        <f t="shared" si="97"/>
        <v/>
      </c>
    </row>
    <row r="897" spans="1:15" ht="14.4" thickTop="1" thickBot="1" x14ac:dyDescent="0.3">
      <c r="A897" s="41" t="str">
        <f>IF('2015 data'!$A897 = "Sales", '2015 data'!B897, "")</f>
        <v/>
      </c>
      <c r="B897" s="41" t="str">
        <f>IF($A897="", "", VLOOKUP($A897, '2015 data'!B:G, 3, FALSE))</f>
        <v/>
      </c>
      <c r="C897" s="41" t="str">
        <f>IF($A897="", "", VLOOKUP($A897, '2015 data'!B:G, 4, FALSE))</f>
        <v/>
      </c>
      <c r="D897" s="42" t="str">
        <f>IF('2015 Consolidated'!$A897="", "", VLOOKUP('2015 Consolidated'!$A897, '2015 data'!B:G, 5, FALSE))</f>
        <v/>
      </c>
      <c r="E897" s="43" t="str">
        <f>IF($A897="", "", VLOOKUP($A897, '2015 data'!B:G, 6, FALSE))</f>
        <v/>
      </c>
      <c r="F897" s="43" t="str">
        <f>IF($A897="", "", IFERROR(VLOOKUP($A897, '2015 data'!C:G, 5, FALSE), 0))</f>
        <v/>
      </c>
      <c r="G897" s="44" t="str">
        <f>IFERROR(VLOOKUP($A897, '2015 data'!C:G, 4, FALSE), "")</f>
        <v/>
      </c>
      <c r="H897" s="43" t="str">
        <f t="shared" si="91"/>
        <v/>
      </c>
      <c r="I897" s="45" t="str">
        <f>IF($G897&lt;&gt;"","Received",IF($A897="","",Validation!$D$6-$D897))</f>
        <v/>
      </c>
      <c r="J897" s="49" t="str">
        <f t="shared" si="92"/>
        <v/>
      </c>
      <c r="K897" s="49" t="str">
        <f t="shared" si="93"/>
        <v/>
      </c>
      <c r="L897" s="49" t="str">
        <f t="shared" si="94"/>
        <v/>
      </c>
      <c r="M897" s="49" t="str">
        <f t="shared" si="95"/>
        <v/>
      </c>
      <c r="N897" s="49" t="str">
        <f t="shared" si="96"/>
        <v/>
      </c>
      <c r="O897" t="str">
        <f t="shared" si="97"/>
        <v/>
      </c>
    </row>
    <row r="898" spans="1:15" ht="14.4" thickTop="1" thickBot="1" x14ac:dyDescent="0.3">
      <c r="A898" s="41" t="str">
        <f>IF('2015 data'!$A898 = "Sales", '2015 data'!B898, "")</f>
        <v/>
      </c>
      <c r="B898" s="41" t="str">
        <f>IF($A898="", "", VLOOKUP($A898, '2015 data'!B:G, 3, FALSE))</f>
        <v/>
      </c>
      <c r="C898" s="41" t="str">
        <f>IF($A898="", "", VLOOKUP($A898, '2015 data'!B:G, 4, FALSE))</f>
        <v/>
      </c>
      <c r="D898" s="42" t="str">
        <f>IF('2015 Consolidated'!$A898="", "", VLOOKUP('2015 Consolidated'!$A898, '2015 data'!B:G, 5, FALSE))</f>
        <v/>
      </c>
      <c r="E898" s="43" t="str">
        <f>IF($A898="", "", VLOOKUP($A898, '2015 data'!B:G, 6, FALSE))</f>
        <v/>
      </c>
      <c r="F898" s="43" t="str">
        <f>IF($A898="", "", IFERROR(VLOOKUP($A898, '2015 data'!C:G, 5, FALSE), 0))</f>
        <v/>
      </c>
      <c r="G898" s="44" t="str">
        <f>IFERROR(VLOOKUP($A898, '2015 data'!C:G, 4, FALSE), "")</f>
        <v/>
      </c>
      <c r="H898" s="43" t="str">
        <f t="shared" si="91"/>
        <v/>
      </c>
      <c r="I898" s="45" t="str">
        <f>IF($G898&lt;&gt;"","Received",IF($A898="","",Validation!$D$6-$D898))</f>
        <v/>
      </c>
      <c r="J898" s="49" t="str">
        <f t="shared" si="92"/>
        <v/>
      </c>
      <c r="K898" s="49" t="str">
        <f t="shared" si="93"/>
        <v/>
      </c>
      <c r="L898" s="49" t="str">
        <f t="shared" si="94"/>
        <v/>
      </c>
      <c r="M898" s="49" t="str">
        <f t="shared" si="95"/>
        <v/>
      </c>
      <c r="N898" s="49" t="str">
        <f t="shared" si="96"/>
        <v/>
      </c>
      <c r="O898" t="str">
        <f t="shared" si="97"/>
        <v/>
      </c>
    </row>
    <row r="899" spans="1:15" ht="14.4" thickTop="1" thickBot="1" x14ac:dyDescent="0.3">
      <c r="A899" s="41" t="str">
        <f>IF('2015 data'!$A899 = "Sales", '2015 data'!B899, "")</f>
        <v/>
      </c>
      <c r="B899" s="41" t="str">
        <f>IF($A899="", "", VLOOKUP($A899, '2015 data'!B:G, 3, FALSE))</f>
        <v/>
      </c>
      <c r="C899" s="41" t="str">
        <f>IF($A899="", "", VLOOKUP($A899, '2015 data'!B:G, 4, FALSE))</f>
        <v/>
      </c>
      <c r="D899" s="42" t="str">
        <f>IF('2015 Consolidated'!$A899="", "", VLOOKUP('2015 Consolidated'!$A899, '2015 data'!B:G, 5, FALSE))</f>
        <v/>
      </c>
      <c r="E899" s="43" t="str">
        <f>IF($A899="", "", VLOOKUP($A899, '2015 data'!B:G, 6, FALSE))</f>
        <v/>
      </c>
      <c r="F899" s="43" t="str">
        <f>IF($A899="", "", IFERROR(VLOOKUP($A899, '2015 data'!C:G, 5, FALSE), 0))</f>
        <v/>
      </c>
      <c r="G899" s="44" t="str">
        <f>IFERROR(VLOOKUP($A899, '2015 data'!C:G, 4, FALSE), "")</f>
        <v/>
      </c>
      <c r="H899" s="43" t="str">
        <f t="shared" ref="H899:H962" si="98">IFERROR($E899+$F899, "")</f>
        <v/>
      </c>
      <c r="I899" s="45" t="str">
        <f>IF($G899&lt;&gt;"","Received",IF($A899="","",Validation!$D$6-$D899))</f>
        <v/>
      </c>
      <c r="J899" s="49" t="str">
        <f t="shared" ref="J899:J962" si="99">IF($I899="", "", IF($I899="Received", 0, 1))</f>
        <v/>
      </c>
      <c r="K899" s="49" t="str">
        <f t="shared" ref="K899:K962" si="100">IF($J899=1, IF(AND($I899&lt;=30, $I899&gt;=0), "0-30 days", IF(AND($I899&lt;=60, $I899&gt;=31), "31-60 days", IF(AND($I899&lt;=90, $I899&gt;=61), "61-90 days", IF($I899&gt;90, "&gt;90 days", "")))), "")</f>
        <v/>
      </c>
      <c r="L899" s="49" t="str">
        <f t="shared" ref="L899:L962" si="101">IFERROR(YEAR($D899), "")</f>
        <v/>
      </c>
      <c r="M899" s="49" t="str">
        <f t="shared" ref="M899:M962" si="102">IFERROR(YEAR($G899), "")</f>
        <v/>
      </c>
      <c r="N899" s="49" t="str">
        <f t="shared" ref="N899:N962" si="103">IFERROR(MONTH($G899), "")</f>
        <v/>
      </c>
      <c r="O899" t="str">
        <f t="shared" ref="O899:O962" si="104">IF($A899="","",COUNTIF($A:$A,$A899))</f>
        <v/>
      </c>
    </row>
    <row r="900" spans="1:15" ht="14.4" thickTop="1" thickBot="1" x14ac:dyDescent="0.3">
      <c r="A900" s="41" t="str">
        <f>IF('2015 data'!$A900 = "Sales", '2015 data'!B900, "")</f>
        <v/>
      </c>
      <c r="B900" s="41" t="str">
        <f>IF($A900="", "", VLOOKUP($A900, '2015 data'!B:G, 3, FALSE))</f>
        <v/>
      </c>
      <c r="C900" s="41" t="str">
        <f>IF($A900="", "", VLOOKUP($A900, '2015 data'!B:G, 4, FALSE))</f>
        <v/>
      </c>
      <c r="D900" s="42" t="str">
        <f>IF('2015 Consolidated'!$A900="", "", VLOOKUP('2015 Consolidated'!$A900, '2015 data'!B:G, 5, FALSE))</f>
        <v/>
      </c>
      <c r="E900" s="43" t="str">
        <f>IF($A900="", "", VLOOKUP($A900, '2015 data'!B:G, 6, FALSE))</f>
        <v/>
      </c>
      <c r="F900" s="43" t="str">
        <f>IF($A900="", "", IFERROR(VLOOKUP($A900, '2015 data'!C:G, 5, FALSE), 0))</f>
        <v/>
      </c>
      <c r="G900" s="44" t="str">
        <f>IFERROR(VLOOKUP($A900, '2015 data'!C:G, 4, FALSE), "")</f>
        <v/>
      </c>
      <c r="H900" s="43" t="str">
        <f t="shared" si="98"/>
        <v/>
      </c>
      <c r="I900" s="45" t="str">
        <f>IF($G900&lt;&gt;"","Received",IF($A900="","",Validation!$D$6-$D900))</f>
        <v/>
      </c>
      <c r="J900" s="49" t="str">
        <f t="shared" si="99"/>
        <v/>
      </c>
      <c r="K900" s="49" t="str">
        <f t="shared" si="100"/>
        <v/>
      </c>
      <c r="L900" s="49" t="str">
        <f t="shared" si="101"/>
        <v/>
      </c>
      <c r="M900" s="49" t="str">
        <f t="shared" si="102"/>
        <v/>
      </c>
      <c r="N900" s="49" t="str">
        <f t="shared" si="103"/>
        <v/>
      </c>
      <c r="O900" t="str">
        <f t="shared" si="104"/>
        <v/>
      </c>
    </row>
    <row r="901" spans="1:15" ht="14.4" thickTop="1" thickBot="1" x14ac:dyDescent="0.3">
      <c r="A901" s="41" t="str">
        <f>IF('2015 data'!$A901 = "Sales", '2015 data'!B901, "")</f>
        <v/>
      </c>
      <c r="B901" s="41" t="str">
        <f>IF($A901="", "", VLOOKUP($A901, '2015 data'!B:G, 3, FALSE))</f>
        <v/>
      </c>
      <c r="C901" s="41" t="str">
        <f>IF($A901="", "", VLOOKUP($A901, '2015 data'!B:G, 4, FALSE))</f>
        <v/>
      </c>
      <c r="D901" s="42" t="str">
        <f>IF('2015 Consolidated'!$A901="", "", VLOOKUP('2015 Consolidated'!$A901, '2015 data'!B:G, 5, FALSE))</f>
        <v/>
      </c>
      <c r="E901" s="43" t="str">
        <f>IF($A901="", "", VLOOKUP($A901, '2015 data'!B:G, 6, FALSE))</f>
        <v/>
      </c>
      <c r="F901" s="43" t="str">
        <f>IF($A901="", "", IFERROR(VLOOKUP($A901, '2015 data'!C:G, 5, FALSE), 0))</f>
        <v/>
      </c>
      <c r="G901" s="44" t="str">
        <f>IFERROR(VLOOKUP($A901, '2015 data'!C:G, 4, FALSE), "")</f>
        <v/>
      </c>
      <c r="H901" s="43" t="str">
        <f t="shared" si="98"/>
        <v/>
      </c>
      <c r="I901" s="45" t="str">
        <f>IF($G901&lt;&gt;"","Received",IF($A901="","",Validation!$D$6-$D901))</f>
        <v/>
      </c>
      <c r="J901" s="49" t="str">
        <f t="shared" si="99"/>
        <v/>
      </c>
      <c r="K901" s="49" t="str">
        <f t="shared" si="100"/>
        <v/>
      </c>
      <c r="L901" s="49" t="str">
        <f t="shared" si="101"/>
        <v/>
      </c>
      <c r="M901" s="49" t="str">
        <f t="shared" si="102"/>
        <v/>
      </c>
      <c r="N901" s="49" t="str">
        <f t="shared" si="103"/>
        <v/>
      </c>
      <c r="O901" t="str">
        <f t="shared" si="104"/>
        <v/>
      </c>
    </row>
    <row r="902" spans="1:15" ht="14.4" thickTop="1" thickBot="1" x14ac:dyDescent="0.3">
      <c r="A902" s="41" t="str">
        <f>IF('2015 data'!$A902 = "Sales", '2015 data'!B902, "")</f>
        <v/>
      </c>
      <c r="B902" s="41" t="str">
        <f>IF($A902="", "", VLOOKUP($A902, '2015 data'!B:G, 3, FALSE))</f>
        <v/>
      </c>
      <c r="C902" s="41" t="str">
        <f>IF($A902="", "", VLOOKUP($A902, '2015 data'!B:G, 4, FALSE))</f>
        <v/>
      </c>
      <c r="D902" s="42" t="str">
        <f>IF('2015 Consolidated'!$A902="", "", VLOOKUP('2015 Consolidated'!$A902, '2015 data'!B:G, 5, FALSE))</f>
        <v/>
      </c>
      <c r="E902" s="43" t="str">
        <f>IF($A902="", "", VLOOKUP($A902, '2015 data'!B:G, 6, FALSE))</f>
        <v/>
      </c>
      <c r="F902" s="43" t="str">
        <f>IF($A902="", "", IFERROR(VLOOKUP($A902, '2015 data'!C:G, 5, FALSE), 0))</f>
        <v/>
      </c>
      <c r="G902" s="44" t="str">
        <f>IFERROR(VLOOKUP($A902, '2015 data'!C:G, 4, FALSE), "")</f>
        <v/>
      </c>
      <c r="H902" s="43" t="str">
        <f t="shared" si="98"/>
        <v/>
      </c>
      <c r="I902" s="45" t="str">
        <f>IF($G902&lt;&gt;"","Received",IF($A902="","",Validation!$D$6-$D902))</f>
        <v/>
      </c>
      <c r="J902" s="49" t="str">
        <f t="shared" si="99"/>
        <v/>
      </c>
      <c r="K902" s="49" t="str">
        <f t="shared" si="100"/>
        <v/>
      </c>
      <c r="L902" s="49" t="str">
        <f t="shared" si="101"/>
        <v/>
      </c>
      <c r="M902" s="49" t="str">
        <f t="shared" si="102"/>
        <v/>
      </c>
      <c r="N902" s="49" t="str">
        <f t="shared" si="103"/>
        <v/>
      </c>
      <c r="O902" t="str">
        <f t="shared" si="104"/>
        <v/>
      </c>
    </row>
    <row r="903" spans="1:15" ht="14.4" thickTop="1" thickBot="1" x14ac:dyDescent="0.3">
      <c r="A903" s="41" t="str">
        <f>IF('2015 data'!$A903 = "Sales", '2015 data'!B903, "")</f>
        <v/>
      </c>
      <c r="B903" s="41" t="str">
        <f>IF($A903="", "", VLOOKUP($A903, '2015 data'!B:G, 3, FALSE))</f>
        <v/>
      </c>
      <c r="C903" s="41" t="str">
        <f>IF($A903="", "", VLOOKUP($A903, '2015 data'!B:G, 4, FALSE))</f>
        <v/>
      </c>
      <c r="D903" s="42" t="str">
        <f>IF('2015 Consolidated'!$A903="", "", VLOOKUP('2015 Consolidated'!$A903, '2015 data'!B:G, 5, FALSE))</f>
        <v/>
      </c>
      <c r="E903" s="43" t="str">
        <f>IF($A903="", "", VLOOKUP($A903, '2015 data'!B:G, 6, FALSE))</f>
        <v/>
      </c>
      <c r="F903" s="43" t="str">
        <f>IF($A903="", "", IFERROR(VLOOKUP($A903, '2015 data'!C:G, 5, FALSE), 0))</f>
        <v/>
      </c>
      <c r="G903" s="44" t="str">
        <f>IFERROR(VLOOKUP($A903, '2015 data'!C:G, 4, FALSE), "")</f>
        <v/>
      </c>
      <c r="H903" s="43" t="str">
        <f t="shared" si="98"/>
        <v/>
      </c>
      <c r="I903" s="45" t="str">
        <f>IF($G903&lt;&gt;"","Received",IF($A903="","",Validation!$D$6-$D903))</f>
        <v/>
      </c>
      <c r="J903" s="49" t="str">
        <f t="shared" si="99"/>
        <v/>
      </c>
      <c r="K903" s="49" t="str">
        <f t="shared" si="100"/>
        <v/>
      </c>
      <c r="L903" s="49" t="str">
        <f t="shared" si="101"/>
        <v/>
      </c>
      <c r="M903" s="49" t="str">
        <f t="shared" si="102"/>
        <v/>
      </c>
      <c r="N903" s="49" t="str">
        <f t="shared" si="103"/>
        <v/>
      </c>
      <c r="O903" t="str">
        <f t="shared" si="104"/>
        <v/>
      </c>
    </row>
    <row r="904" spans="1:15" ht="14.4" thickTop="1" thickBot="1" x14ac:dyDescent="0.3">
      <c r="A904" s="41" t="str">
        <f>IF('2015 data'!$A904 = "Sales", '2015 data'!B904, "")</f>
        <v/>
      </c>
      <c r="B904" s="41" t="str">
        <f>IF($A904="", "", VLOOKUP($A904, '2015 data'!B:G, 3, FALSE))</f>
        <v/>
      </c>
      <c r="C904" s="41" t="str">
        <f>IF($A904="", "", VLOOKUP($A904, '2015 data'!B:G, 4, FALSE))</f>
        <v/>
      </c>
      <c r="D904" s="42" t="str">
        <f>IF('2015 Consolidated'!$A904="", "", VLOOKUP('2015 Consolidated'!$A904, '2015 data'!B:G, 5, FALSE))</f>
        <v/>
      </c>
      <c r="E904" s="43" t="str">
        <f>IF($A904="", "", VLOOKUP($A904, '2015 data'!B:G, 6, FALSE))</f>
        <v/>
      </c>
      <c r="F904" s="43" t="str">
        <f>IF($A904="", "", IFERROR(VLOOKUP($A904, '2015 data'!C:G, 5, FALSE), 0))</f>
        <v/>
      </c>
      <c r="G904" s="44" t="str">
        <f>IFERROR(VLOOKUP($A904, '2015 data'!C:G, 4, FALSE), "")</f>
        <v/>
      </c>
      <c r="H904" s="43" t="str">
        <f t="shared" si="98"/>
        <v/>
      </c>
      <c r="I904" s="45" t="str">
        <f>IF($G904&lt;&gt;"","Received",IF($A904="","",Validation!$D$6-$D904))</f>
        <v/>
      </c>
      <c r="J904" s="49" t="str">
        <f t="shared" si="99"/>
        <v/>
      </c>
      <c r="K904" s="49" t="str">
        <f t="shared" si="100"/>
        <v/>
      </c>
      <c r="L904" s="49" t="str">
        <f t="shared" si="101"/>
        <v/>
      </c>
      <c r="M904" s="49" t="str">
        <f t="shared" si="102"/>
        <v/>
      </c>
      <c r="N904" s="49" t="str">
        <f t="shared" si="103"/>
        <v/>
      </c>
      <c r="O904" t="str">
        <f t="shared" si="104"/>
        <v/>
      </c>
    </row>
    <row r="905" spans="1:15" ht="14.4" thickTop="1" thickBot="1" x14ac:dyDescent="0.3">
      <c r="A905" s="41" t="str">
        <f>IF('2015 data'!$A905 = "Sales", '2015 data'!B905, "")</f>
        <v/>
      </c>
      <c r="B905" s="41" t="str">
        <f>IF($A905="", "", VLOOKUP($A905, '2015 data'!B:G, 3, FALSE))</f>
        <v/>
      </c>
      <c r="C905" s="41" t="str">
        <f>IF($A905="", "", VLOOKUP($A905, '2015 data'!B:G, 4, FALSE))</f>
        <v/>
      </c>
      <c r="D905" s="42" t="str">
        <f>IF('2015 Consolidated'!$A905="", "", VLOOKUP('2015 Consolidated'!$A905, '2015 data'!B:G, 5, FALSE))</f>
        <v/>
      </c>
      <c r="E905" s="43" t="str">
        <f>IF($A905="", "", VLOOKUP($A905, '2015 data'!B:G, 6, FALSE))</f>
        <v/>
      </c>
      <c r="F905" s="43" t="str">
        <f>IF($A905="", "", IFERROR(VLOOKUP($A905, '2015 data'!C:G, 5, FALSE), 0))</f>
        <v/>
      </c>
      <c r="G905" s="44" t="str">
        <f>IFERROR(VLOOKUP($A905, '2015 data'!C:G, 4, FALSE), "")</f>
        <v/>
      </c>
      <c r="H905" s="43" t="str">
        <f t="shared" si="98"/>
        <v/>
      </c>
      <c r="I905" s="45" t="str">
        <f>IF($G905&lt;&gt;"","Received",IF($A905="","",Validation!$D$6-$D905))</f>
        <v/>
      </c>
      <c r="J905" s="49" t="str">
        <f t="shared" si="99"/>
        <v/>
      </c>
      <c r="K905" s="49" t="str">
        <f t="shared" si="100"/>
        <v/>
      </c>
      <c r="L905" s="49" t="str">
        <f t="shared" si="101"/>
        <v/>
      </c>
      <c r="M905" s="49" t="str">
        <f t="shared" si="102"/>
        <v/>
      </c>
      <c r="N905" s="49" t="str">
        <f t="shared" si="103"/>
        <v/>
      </c>
      <c r="O905" t="str">
        <f t="shared" si="104"/>
        <v/>
      </c>
    </row>
    <row r="906" spans="1:15" ht="14.4" thickTop="1" thickBot="1" x14ac:dyDescent="0.3">
      <c r="A906" s="41" t="str">
        <f>IF('2015 data'!$A906 = "Sales", '2015 data'!B906, "")</f>
        <v/>
      </c>
      <c r="B906" s="41" t="str">
        <f>IF($A906="", "", VLOOKUP($A906, '2015 data'!B:G, 3, FALSE))</f>
        <v/>
      </c>
      <c r="C906" s="41" t="str">
        <f>IF($A906="", "", VLOOKUP($A906, '2015 data'!B:G, 4, FALSE))</f>
        <v/>
      </c>
      <c r="D906" s="42" t="str">
        <f>IF('2015 Consolidated'!$A906="", "", VLOOKUP('2015 Consolidated'!$A906, '2015 data'!B:G, 5, FALSE))</f>
        <v/>
      </c>
      <c r="E906" s="43" t="str">
        <f>IF($A906="", "", VLOOKUP($A906, '2015 data'!B:G, 6, FALSE))</f>
        <v/>
      </c>
      <c r="F906" s="43" t="str">
        <f>IF($A906="", "", IFERROR(VLOOKUP($A906, '2015 data'!C:G, 5, FALSE), 0))</f>
        <v/>
      </c>
      <c r="G906" s="44" t="str">
        <f>IFERROR(VLOOKUP($A906, '2015 data'!C:G, 4, FALSE), "")</f>
        <v/>
      </c>
      <c r="H906" s="43" t="str">
        <f t="shared" si="98"/>
        <v/>
      </c>
      <c r="I906" s="45" t="str">
        <f>IF($G906&lt;&gt;"","Received",IF($A906="","",Validation!$D$6-$D906))</f>
        <v/>
      </c>
      <c r="J906" s="49" t="str">
        <f t="shared" si="99"/>
        <v/>
      </c>
      <c r="K906" s="49" t="str">
        <f t="shared" si="100"/>
        <v/>
      </c>
      <c r="L906" s="49" t="str">
        <f t="shared" si="101"/>
        <v/>
      </c>
      <c r="M906" s="49" t="str">
        <f t="shared" si="102"/>
        <v/>
      </c>
      <c r="N906" s="49" t="str">
        <f t="shared" si="103"/>
        <v/>
      </c>
      <c r="O906" t="str">
        <f t="shared" si="104"/>
        <v/>
      </c>
    </row>
    <row r="907" spans="1:15" ht="14.4" thickTop="1" thickBot="1" x14ac:dyDescent="0.3">
      <c r="A907" s="41" t="str">
        <f>IF('2015 data'!$A907 = "Sales", '2015 data'!B907, "")</f>
        <v/>
      </c>
      <c r="B907" s="41" t="str">
        <f>IF($A907="", "", VLOOKUP($A907, '2015 data'!B:G, 3, FALSE))</f>
        <v/>
      </c>
      <c r="C907" s="41" t="str">
        <f>IF($A907="", "", VLOOKUP($A907, '2015 data'!B:G, 4, FALSE))</f>
        <v/>
      </c>
      <c r="D907" s="42" t="str">
        <f>IF('2015 Consolidated'!$A907="", "", VLOOKUP('2015 Consolidated'!$A907, '2015 data'!B:G, 5, FALSE))</f>
        <v/>
      </c>
      <c r="E907" s="43" t="str">
        <f>IF($A907="", "", VLOOKUP($A907, '2015 data'!B:G, 6, FALSE))</f>
        <v/>
      </c>
      <c r="F907" s="43" t="str">
        <f>IF($A907="", "", IFERROR(VLOOKUP($A907, '2015 data'!C:G, 5, FALSE), 0))</f>
        <v/>
      </c>
      <c r="G907" s="44" t="str">
        <f>IFERROR(VLOOKUP($A907, '2015 data'!C:G, 4, FALSE), "")</f>
        <v/>
      </c>
      <c r="H907" s="43" t="str">
        <f t="shared" si="98"/>
        <v/>
      </c>
      <c r="I907" s="45" t="str">
        <f>IF($G907&lt;&gt;"","Received",IF($A907="","",Validation!$D$6-$D907))</f>
        <v/>
      </c>
      <c r="J907" s="49" t="str">
        <f t="shared" si="99"/>
        <v/>
      </c>
      <c r="K907" s="49" t="str">
        <f t="shared" si="100"/>
        <v/>
      </c>
      <c r="L907" s="49" t="str">
        <f t="shared" si="101"/>
        <v/>
      </c>
      <c r="M907" s="49" t="str">
        <f t="shared" si="102"/>
        <v/>
      </c>
      <c r="N907" s="49" t="str">
        <f t="shared" si="103"/>
        <v/>
      </c>
      <c r="O907" t="str">
        <f t="shared" si="104"/>
        <v/>
      </c>
    </row>
    <row r="908" spans="1:15" ht="14.4" thickTop="1" thickBot="1" x14ac:dyDescent="0.3">
      <c r="A908" s="41" t="str">
        <f>IF('2015 data'!$A908 = "Sales", '2015 data'!B908, "")</f>
        <v/>
      </c>
      <c r="B908" s="41" t="str">
        <f>IF($A908="", "", VLOOKUP($A908, '2015 data'!B:G, 3, FALSE))</f>
        <v/>
      </c>
      <c r="C908" s="41" t="str">
        <f>IF($A908="", "", VLOOKUP($A908, '2015 data'!B:G, 4, FALSE))</f>
        <v/>
      </c>
      <c r="D908" s="42" t="str">
        <f>IF('2015 Consolidated'!$A908="", "", VLOOKUP('2015 Consolidated'!$A908, '2015 data'!B:G, 5, FALSE))</f>
        <v/>
      </c>
      <c r="E908" s="43" t="str">
        <f>IF($A908="", "", VLOOKUP($A908, '2015 data'!B:G, 6, FALSE))</f>
        <v/>
      </c>
      <c r="F908" s="43" t="str">
        <f>IF($A908="", "", IFERROR(VLOOKUP($A908, '2015 data'!C:G, 5, FALSE), 0))</f>
        <v/>
      </c>
      <c r="G908" s="44" t="str">
        <f>IFERROR(VLOOKUP($A908, '2015 data'!C:G, 4, FALSE), "")</f>
        <v/>
      </c>
      <c r="H908" s="43" t="str">
        <f t="shared" si="98"/>
        <v/>
      </c>
      <c r="I908" s="45" t="str">
        <f>IF($G908&lt;&gt;"","Received",IF($A908="","",Validation!$D$6-$D908))</f>
        <v/>
      </c>
      <c r="J908" s="49" t="str">
        <f t="shared" si="99"/>
        <v/>
      </c>
      <c r="K908" s="49" t="str">
        <f t="shared" si="100"/>
        <v/>
      </c>
      <c r="L908" s="49" t="str">
        <f t="shared" si="101"/>
        <v/>
      </c>
      <c r="M908" s="49" t="str">
        <f t="shared" si="102"/>
        <v/>
      </c>
      <c r="N908" s="49" t="str">
        <f t="shared" si="103"/>
        <v/>
      </c>
      <c r="O908" t="str">
        <f t="shared" si="104"/>
        <v/>
      </c>
    </row>
    <row r="909" spans="1:15" ht="14.4" thickTop="1" thickBot="1" x14ac:dyDescent="0.3">
      <c r="A909" s="41" t="str">
        <f>IF('2015 data'!$A909 = "Sales", '2015 data'!B909, "")</f>
        <v/>
      </c>
      <c r="B909" s="41" t="str">
        <f>IF($A909="", "", VLOOKUP($A909, '2015 data'!B:G, 3, FALSE))</f>
        <v/>
      </c>
      <c r="C909" s="41" t="str">
        <f>IF($A909="", "", VLOOKUP($A909, '2015 data'!B:G, 4, FALSE))</f>
        <v/>
      </c>
      <c r="D909" s="42" t="str">
        <f>IF('2015 Consolidated'!$A909="", "", VLOOKUP('2015 Consolidated'!$A909, '2015 data'!B:G, 5, FALSE))</f>
        <v/>
      </c>
      <c r="E909" s="43" t="str">
        <f>IF($A909="", "", VLOOKUP($A909, '2015 data'!B:G, 6, FALSE))</f>
        <v/>
      </c>
      <c r="F909" s="43" t="str">
        <f>IF($A909="", "", IFERROR(VLOOKUP($A909, '2015 data'!C:G, 5, FALSE), 0))</f>
        <v/>
      </c>
      <c r="G909" s="44" t="str">
        <f>IFERROR(VLOOKUP($A909, '2015 data'!C:G, 4, FALSE), "")</f>
        <v/>
      </c>
      <c r="H909" s="43" t="str">
        <f t="shared" si="98"/>
        <v/>
      </c>
      <c r="I909" s="45" t="str">
        <f>IF($G909&lt;&gt;"","Received",IF($A909="","",Validation!$D$6-$D909))</f>
        <v/>
      </c>
      <c r="J909" s="49" t="str">
        <f t="shared" si="99"/>
        <v/>
      </c>
      <c r="K909" s="49" t="str">
        <f t="shared" si="100"/>
        <v/>
      </c>
      <c r="L909" s="49" t="str">
        <f t="shared" si="101"/>
        <v/>
      </c>
      <c r="M909" s="49" t="str">
        <f t="shared" si="102"/>
        <v/>
      </c>
      <c r="N909" s="49" t="str">
        <f t="shared" si="103"/>
        <v/>
      </c>
      <c r="O909" t="str">
        <f t="shared" si="104"/>
        <v/>
      </c>
    </row>
    <row r="910" spans="1:15" ht="14.4" thickTop="1" thickBot="1" x14ac:dyDescent="0.3">
      <c r="A910" s="41" t="str">
        <f>IF('2015 data'!$A910 = "Sales", '2015 data'!B910, "")</f>
        <v/>
      </c>
      <c r="B910" s="41" t="str">
        <f>IF($A910="", "", VLOOKUP($A910, '2015 data'!B:G, 3, FALSE))</f>
        <v/>
      </c>
      <c r="C910" s="41" t="str">
        <f>IF($A910="", "", VLOOKUP($A910, '2015 data'!B:G, 4, FALSE))</f>
        <v/>
      </c>
      <c r="D910" s="42" t="str">
        <f>IF('2015 Consolidated'!$A910="", "", VLOOKUP('2015 Consolidated'!$A910, '2015 data'!B:G, 5, FALSE))</f>
        <v/>
      </c>
      <c r="E910" s="43" t="str">
        <f>IF($A910="", "", VLOOKUP($A910, '2015 data'!B:G, 6, FALSE))</f>
        <v/>
      </c>
      <c r="F910" s="43" t="str">
        <f>IF($A910="", "", IFERROR(VLOOKUP($A910, '2015 data'!C:G, 5, FALSE), 0))</f>
        <v/>
      </c>
      <c r="G910" s="44" t="str">
        <f>IFERROR(VLOOKUP($A910, '2015 data'!C:G, 4, FALSE), "")</f>
        <v/>
      </c>
      <c r="H910" s="43" t="str">
        <f t="shared" si="98"/>
        <v/>
      </c>
      <c r="I910" s="45" t="str">
        <f>IF($G910&lt;&gt;"","Received",IF($A910="","",Validation!$D$6-$D910))</f>
        <v/>
      </c>
      <c r="J910" s="49" t="str">
        <f t="shared" si="99"/>
        <v/>
      </c>
      <c r="K910" s="49" t="str">
        <f t="shared" si="100"/>
        <v/>
      </c>
      <c r="L910" s="49" t="str">
        <f t="shared" si="101"/>
        <v/>
      </c>
      <c r="M910" s="49" t="str">
        <f t="shared" si="102"/>
        <v/>
      </c>
      <c r="N910" s="49" t="str">
        <f t="shared" si="103"/>
        <v/>
      </c>
      <c r="O910" t="str">
        <f t="shared" si="104"/>
        <v/>
      </c>
    </row>
    <row r="911" spans="1:15" ht="14.4" thickTop="1" thickBot="1" x14ac:dyDescent="0.3">
      <c r="A911" s="41" t="str">
        <f>IF('2015 data'!$A911 = "Sales", '2015 data'!B911, "")</f>
        <v/>
      </c>
      <c r="B911" s="41" t="str">
        <f>IF($A911="", "", VLOOKUP($A911, '2015 data'!B:G, 3, FALSE))</f>
        <v/>
      </c>
      <c r="C911" s="41" t="str">
        <f>IF($A911="", "", VLOOKUP($A911, '2015 data'!B:G, 4, FALSE))</f>
        <v/>
      </c>
      <c r="D911" s="42" t="str">
        <f>IF('2015 Consolidated'!$A911="", "", VLOOKUP('2015 Consolidated'!$A911, '2015 data'!B:G, 5, FALSE))</f>
        <v/>
      </c>
      <c r="E911" s="43" t="str">
        <f>IF($A911="", "", VLOOKUP($A911, '2015 data'!B:G, 6, FALSE))</f>
        <v/>
      </c>
      <c r="F911" s="43" t="str">
        <f>IF($A911="", "", IFERROR(VLOOKUP($A911, '2015 data'!C:G, 5, FALSE), 0))</f>
        <v/>
      </c>
      <c r="G911" s="44" t="str">
        <f>IFERROR(VLOOKUP($A911, '2015 data'!C:G, 4, FALSE), "")</f>
        <v/>
      </c>
      <c r="H911" s="43" t="str">
        <f t="shared" si="98"/>
        <v/>
      </c>
      <c r="I911" s="45" t="str">
        <f>IF($G911&lt;&gt;"","Received",IF($A911="","",Validation!$D$6-$D911))</f>
        <v/>
      </c>
      <c r="J911" s="49" t="str">
        <f t="shared" si="99"/>
        <v/>
      </c>
      <c r="K911" s="49" t="str">
        <f t="shared" si="100"/>
        <v/>
      </c>
      <c r="L911" s="49" t="str">
        <f t="shared" si="101"/>
        <v/>
      </c>
      <c r="M911" s="49" t="str">
        <f t="shared" si="102"/>
        <v/>
      </c>
      <c r="N911" s="49" t="str">
        <f t="shared" si="103"/>
        <v/>
      </c>
      <c r="O911" t="str">
        <f t="shared" si="104"/>
        <v/>
      </c>
    </row>
    <row r="912" spans="1:15" ht="14.4" thickTop="1" thickBot="1" x14ac:dyDescent="0.3">
      <c r="A912" s="41" t="str">
        <f>IF('2015 data'!$A912 = "Sales", '2015 data'!B912, "")</f>
        <v/>
      </c>
      <c r="B912" s="41" t="str">
        <f>IF($A912="", "", VLOOKUP($A912, '2015 data'!B:G, 3, FALSE))</f>
        <v/>
      </c>
      <c r="C912" s="41" t="str">
        <f>IF($A912="", "", VLOOKUP($A912, '2015 data'!B:G, 4, FALSE))</f>
        <v/>
      </c>
      <c r="D912" s="42" t="str">
        <f>IF('2015 Consolidated'!$A912="", "", VLOOKUP('2015 Consolidated'!$A912, '2015 data'!B:G, 5, FALSE))</f>
        <v/>
      </c>
      <c r="E912" s="43" t="str">
        <f>IF($A912="", "", VLOOKUP($A912, '2015 data'!B:G, 6, FALSE))</f>
        <v/>
      </c>
      <c r="F912" s="43" t="str">
        <f>IF($A912="", "", IFERROR(VLOOKUP($A912, '2015 data'!C:G, 5, FALSE), 0))</f>
        <v/>
      </c>
      <c r="G912" s="44" t="str">
        <f>IFERROR(VLOOKUP($A912, '2015 data'!C:G, 4, FALSE), "")</f>
        <v/>
      </c>
      <c r="H912" s="43" t="str">
        <f t="shared" si="98"/>
        <v/>
      </c>
      <c r="I912" s="45" t="str">
        <f>IF($G912&lt;&gt;"","Received",IF($A912="","",Validation!$D$6-$D912))</f>
        <v/>
      </c>
      <c r="J912" s="49" t="str">
        <f t="shared" si="99"/>
        <v/>
      </c>
      <c r="K912" s="49" t="str">
        <f t="shared" si="100"/>
        <v/>
      </c>
      <c r="L912" s="49" t="str">
        <f t="shared" si="101"/>
        <v/>
      </c>
      <c r="M912" s="49" t="str">
        <f t="shared" si="102"/>
        <v/>
      </c>
      <c r="N912" s="49" t="str">
        <f t="shared" si="103"/>
        <v/>
      </c>
      <c r="O912" t="str">
        <f t="shared" si="104"/>
        <v/>
      </c>
    </row>
    <row r="913" spans="1:15" ht="14.4" thickTop="1" thickBot="1" x14ac:dyDescent="0.3">
      <c r="A913" s="41" t="str">
        <f>IF('2015 data'!$A913 = "Sales", '2015 data'!B913, "")</f>
        <v/>
      </c>
      <c r="B913" s="41" t="str">
        <f>IF($A913="", "", VLOOKUP($A913, '2015 data'!B:G, 3, FALSE))</f>
        <v/>
      </c>
      <c r="C913" s="41" t="str">
        <f>IF($A913="", "", VLOOKUP($A913, '2015 data'!B:G, 4, FALSE))</f>
        <v/>
      </c>
      <c r="D913" s="42" t="str">
        <f>IF('2015 Consolidated'!$A913="", "", VLOOKUP('2015 Consolidated'!$A913, '2015 data'!B:G, 5, FALSE))</f>
        <v/>
      </c>
      <c r="E913" s="43" t="str">
        <f>IF($A913="", "", VLOOKUP($A913, '2015 data'!B:G, 6, FALSE))</f>
        <v/>
      </c>
      <c r="F913" s="43" t="str">
        <f>IF($A913="", "", IFERROR(VLOOKUP($A913, '2015 data'!C:G, 5, FALSE), 0))</f>
        <v/>
      </c>
      <c r="G913" s="44" t="str">
        <f>IFERROR(VLOOKUP($A913, '2015 data'!C:G, 4, FALSE), "")</f>
        <v/>
      </c>
      <c r="H913" s="43" t="str">
        <f t="shared" si="98"/>
        <v/>
      </c>
      <c r="I913" s="45" t="str">
        <f>IF($G913&lt;&gt;"","Received",IF($A913="","",Validation!$D$6-$D913))</f>
        <v/>
      </c>
      <c r="J913" s="49" t="str">
        <f t="shared" si="99"/>
        <v/>
      </c>
      <c r="K913" s="49" t="str">
        <f t="shared" si="100"/>
        <v/>
      </c>
      <c r="L913" s="49" t="str">
        <f t="shared" si="101"/>
        <v/>
      </c>
      <c r="M913" s="49" t="str">
        <f t="shared" si="102"/>
        <v/>
      </c>
      <c r="N913" s="49" t="str">
        <f t="shared" si="103"/>
        <v/>
      </c>
      <c r="O913" t="str">
        <f t="shared" si="104"/>
        <v/>
      </c>
    </row>
    <row r="914" spans="1:15" ht="14.4" thickTop="1" thickBot="1" x14ac:dyDescent="0.3">
      <c r="A914" s="41" t="str">
        <f>IF('2015 data'!$A914 = "Sales", '2015 data'!B914, "")</f>
        <v/>
      </c>
      <c r="B914" s="41" t="str">
        <f>IF($A914="", "", VLOOKUP($A914, '2015 data'!B:G, 3, FALSE))</f>
        <v/>
      </c>
      <c r="C914" s="41" t="str">
        <f>IF($A914="", "", VLOOKUP($A914, '2015 data'!B:G, 4, FALSE))</f>
        <v/>
      </c>
      <c r="D914" s="42" t="str">
        <f>IF('2015 Consolidated'!$A914="", "", VLOOKUP('2015 Consolidated'!$A914, '2015 data'!B:G, 5, FALSE))</f>
        <v/>
      </c>
      <c r="E914" s="43" t="str">
        <f>IF($A914="", "", VLOOKUP($A914, '2015 data'!B:G, 6, FALSE))</f>
        <v/>
      </c>
      <c r="F914" s="43" t="str">
        <f>IF($A914="", "", IFERROR(VLOOKUP($A914, '2015 data'!C:G, 5, FALSE), 0))</f>
        <v/>
      </c>
      <c r="G914" s="44" t="str">
        <f>IFERROR(VLOOKUP($A914, '2015 data'!C:G, 4, FALSE), "")</f>
        <v/>
      </c>
      <c r="H914" s="43" t="str">
        <f t="shared" si="98"/>
        <v/>
      </c>
      <c r="I914" s="45" t="str">
        <f>IF($G914&lt;&gt;"","Received",IF($A914="","",Validation!$D$6-$D914))</f>
        <v/>
      </c>
      <c r="J914" s="49" t="str">
        <f t="shared" si="99"/>
        <v/>
      </c>
      <c r="K914" s="49" t="str">
        <f t="shared" si="100"/>
        <v/>
      </c>
      <c r="L914" s="49" t="str">
        <f t="shared" si="101"/>
        <v/>
      </c>
      <c r="M914" s="49" t="str">
        <f t="shared" si="102"/>
        <v/>
      </c>
      <c r="N914" s="49" t="str">
        <f t="shared" si="103"/>
        <v/>
      </c>
      <c r="O914" t="str">
        <f t="shared" si="104"/>
        <v/>
      </c>
    </row>
    <row r="915" spans="1:15" ht="14.4" thickTop="1" thickBot="1" x14ac:dyDescent="0.3">
      <c r="A915" s="41" t="str">
        <f>IF('2015 data'!$A915 = "Sales", '2015 data'!B915, "")</f>
        <v/>
      </c>
      <c r="B915" s="41" t="str">
        <f>IF($A915="", "", VLOOKUP($A915, '2015 data'!B:G, 3, FALSE))</f>
        <v/>
      </c>
      <c r="C915" s="41" t="str">
        <f>IF($A915="", "", VLOOKUP($A915, '2015 data'!B:G, 4, FALSE))</f>
        <v/>
      </c>
      <c r="D915" s="42" t="str">
        <f>IF('2015 Consolidated'!$A915="", "", VLOOKUP('2015 Consolidated'!$A915, '2015 data'!B:G, 5, FALSE))</f>
        <v/>
      </c>
      <c r="E915" s="43" t="str">
        <f>IF($A915="", "", VLOOKUP($A915, '2015 data'!B:G, 6, FALSE))</f>
        <v/>
      </c>
      <c r="F915" s="43" t="str">
        <f>IF($A915="", "", IFERROR(VLOOKUP($A915, '2015 data'!C:G, 5, FALSE), 0))</f>
        <v/>
      </c>
      <c r="G915" s="44" t="str">
        <f>IFERROR(VLOOKUP($A915, '2015 data'!C:G, 4, FALSE), "")</f>
        <v/>
      </c>
      <c r="H915" s="43" t="str">
        <f t="shared" si="98"/>
        <v/>
      </c>
      <c r="I915" s="45" t="str">
        <f>IF($G915&lt;&gt;"","Received",IF($A915="","",Validation!$D$6-$D915))</f>
        <v/>
      </c>
      <c r="J915" s="49" t="str">
        <f t="shared" si="99"/>
        <v/>
      </c>
      <c r="K915" s="49" t="str">
        <f t="shared" si="100"/>
        <v/>
      </c>
      <c r="L915" s="49" t="str">
        <f t="shared" si="101"/>
        <v/>
      </c>
      <c r="M915" s="49" t="str">
        <f t="shared" si="102"/>
        <v/>
      </c>
      <c r="N915" s="49" t="str">
        <f t="shared" si="103"/>
        <v/>
      </c>
      <c r="O915" t="str">
        <f t="shared" si="104"/>
        <v/>
      </c>
    </row>
    <row r="916" spans="1:15" ht="14.4" thickTop="1" thickBot="1" x14ac:dyDescent="0.3">
      <c r="A916" s="41" t="str">
        <f>IF('2015 data'!$A916 = "Sales", '2015 data'!B916, "")</f>
        <v/>
      </c>
      <c r="B916" s="41" t="str">
        <f>IF($A916="", "", VLOOKUP($A916, '2015 data'!B:G, 3, FALSE))</f>
        <v/>
      </c>
      <c r="C916" s="41" t="str">
        <f>IF($A916="", "", VLOOKUP($A916, '2015 data'!B:G, 4, FALSE))</f>
        <v/>
      </c>
      <c r="D916" s="42" t="str">
        <f>IF('2015 Consolidated'!$A916="", "", VLOOKUP('2015 Consolidated'!$A916, '2015 data'!B:G, 5, FALSE))</f>
        <v/>
      </c>
      <c r="E916" s="43" t="str">
        <f>IF($A916="", "", VLOOKUP($A916, '2015 data'!B:G, 6, FALSE))</f>
        <v/>
      </c>
      <c r="F916" s="43" t="str">
        <f>IF($A916="", "", IFERROR(VLOOKUP($A916, '2015 data'!C:G, 5, FALSE), 0))</f>
        <v/>
      </c>
      <c r="G916" s="44" t="str">
        <f>IFERROR(VLOOKUP($A916, '2015 data'!C:G, 4, FALSE), "")</f>
        <v/>
      </c>
      <c r="H916" s="43" t="str">
        <f t="shared" si="98"/>
        <v/>
      </c>
      <c r="I916" s="45" t="str">
        <f>IF($G916&lt;&gt;"","Received",IF($A916="","",Validation!$D$6-$D916))</f>
        <v/>
      </c>
      <c r="J916" s="49" t="str">
        <f t="shared" si="99"/>
        <v/>
      </c>
      <c r="K916" s="49" t="str">
        <f t="shared" si="100"/>
        <v/>
      </c>
      <c r="L916" s="49" t="str">
        <f t="shared" si="101"/>
        <v/>
      </c>
      <c r="M916" s="49" t="str">
        <f t="shared" si="102"/>
        <v/>
      </c>
      <c r="N916" s="49" t="str">
        <f t="shared" si="103"/>
        <v/>
      </c>
      <c r="O916" t="str">
        <f t="shared" si="104"/>
        <v/>
      </c>
    </row>
    <row r="917" spans="1:15" ht="14.4" thickTop="1" thickBot="1" x14ac:dyDescent="0.3">
      <c r="A917" s="41" t="str">
        <f>IF('2015 data'!$A917 = "Sales", '2015 data'!B917, "")</f>
        <v/>
      </c>
      <c r="B917" s="41" t="str">
        <f>IF($A917="", "", VLOOKUP($A917, '2015 data'!B:G, 3, FALSE))</f>
        <v/>
      </c>
      <c r="C917" s="41" t="str">
        <f>IF($A917="", "", VLOOKUP($A917, '2015 data'!B:G, 4, FALSE))</f>
        <v/>
      </c>
      <c r="D917" s="42" t="str">
        <f>IF('2015 Consolidated'!$A917="", "", VLOOKUP('2015 Consolidated'!$A917, '2015 data'!B:G, 5, FALSE))</f>
        <v/>
      </c>
      <c r="E917" s="43" t="str">
        <f>IF($A917="", "", VLOOKUP($A917, '2015 data'!B:G, 6, FALSE))</f>
        <v/>
      </c>
      <c r="F917" s="43" t="str">
        <f>IF($A917="", "", IFERROR(VLOOKUP($A917, '2015 data'!C:G, 5, FALSE), 0))</f>
        <v/>
      </c>
      <c r="G917" s="44" t="str">
        <f>IFERROR(VLOOKUP($A917, '2015 data'!C:G, 4, FALSE), "")</f>
        <v/>
      </c>
      <c r="H917" s="43" t="str">
        <f t="shared" si="98"/>
        <v/>
      </c>
      <c r="I917" s="45" t="str">
        <f>IF($G917&lt;&gt;"","Received",IF($A917="","",Validation!$D$6-$D917))</f>
        <v/>
      </c>
      <c r="J917" s="49" t="str">
        <f t="shared" si="99"/>
        <v/>
      </c>
      <c r="K917" s="49" t="str">
        <f t="shared" si="100"/>
        <v/>
      </c>
      <c r="L917" s="49" t="str">
        <f t="shared" si="101"/>
        <v/>
      </c>
      <c r="M917" s="49" t="str">
        <f t="shared" si="102"/>
        <v/>
      </c>
      <c r="N917" s="49" t="str">
        <f t="shared" si="103"/>
        <v/>
      </c>
      <c r="O917" t="str">
        <f t="shared" si="104"/>
        <v/>
      </c>
    </row>
    <row r="918" spans="1:15" ht="14.4" thickTop="1" thickBot="1" x14ac:dyDescent="0.3">
      <c r="A918" s="41" t="str">
        <f>IF('2015 data'!$A918 = "Sales", '2015 data'!B918, "")</f>
        <v/>
      </c>
      <c r="B918" s="41" t="str">
        <f>IF($A918="", "", VLOOKUP($A918, '2015 data'!B:G, 3, FALSE))</f>
        <v/>
      </c>
      <c r="C918" s="41" t="str">
        <f>IF($A918="", "", VLOOKUP($A918, '2015 data'!B:G, 4, FALSE))</f>
        <v/>
      </c>
      <c r="D918" s="42" t="str">
        <f>IF('2015 Consolidated'!$A918="", "", VLOOKUP('2015 Consolidated'!$A918, '2015 data'!B:G, 5, FALSE))</f>
        <v/>
      </c>
      <c r="E918" s="43" t="str">
        <f>IF($A918="", "", VLOOKUP($A918, '2015 data'!B:G, 6, FALSE))</f>
        <v/>
      </c>
      <c r="F918" s="43" t="str">
        <f>IF($A918="", "", IFERROR(VLOOKUP($A918, '2015 data'!C:G, 5, FALSE), 0))</f>
        <v/>
      </c>
      <c r="G918" s="44" t="str">
        <f>IFERROR(VLOOKUP($A918, '2015 data'!C:G, 4, FALSE), "")</f>
        <v/>
      </c>
      <c r="H918" s="43" t="str">
        <f t="shared" si="98"/>
        <v/>
      </c>
      <c r="I918" s="45" t="str">
        <f>IF($G918&lt;&gt;"","Received",IF($A918="","",Validation!$D$6-$D918))</f>
        <v/>
      </c>
      <c r="J918" s="49" t="str">
        <f t="shared" si="99"/>
        <v/>
      </c>
      <c r="K918" s="49" t="str">
        <f t="shared" si="100"/>
        <v/>
      </c>
      <c r="L918" s="49" t="str">
        <f t="shared" si="101"/>
        <v/>
      </c>
      <c r="M918" s="49" t="str">
        <f t="shared" si="102"/>
        <v/>
      </c>
      <c r="N918" s="49" t="str">
        <f t="shared" si="103"/>
        <v/>
      </c>
      <c r="O918" t="str">
        <f t="shared" si="104"/>
        <v/>
      </c>
    </row>
    <row r="919" spans="1:15" ht="14.4" thickTop="1" thickBot="1" x14ac:dyDescent="0.3">
      <c r="A919" s="41" t="str">
        <f>IF('2015 data'!$A919 = "Sales", '2015 data'!B919, "")</f>
        <v/>
      </c>
      <c r="B919" s="41" t="str">
        <f>IF($A919="", "", VLOOKUP($A919, '2015 data'!B:G, 3, FALSE))</f>
        <v/>
      </c>
      <c r="C919" s="41" t="str">
        <f>IF($A919="", "", VLOOKUP($A919, '2015 data'!B:G, 4, FALSE))</f>
        <v/>
      </c>
      <c r="D919" s="42" t="str">
        <f>IF('2015 Consolidated'!$A919="", "", VLOOKUP('2015 Consolidated'!$A919, '2015 data'!B:G, 5, FALSE))</f>
        <v/>
      </c>
      <c r="E919" s="43" t="str">
        <f>IF($A919="", "", VLOOKUP($A919, '2015 data'!B:G, 6, FALSE))</f>
        <v/>
      </c>
      <c r="F919" s="43" t="str">
        <f>IF($A919="", "", IFERROR(VLOOKUP($A919, '2015 data'!C:G, 5, FALSE), 0))</f>
        <v/>
      </c>
      <c r="G919" s="44" t="str">
        <f>IFERROR(VLOOKUP($A919, '2015 data'!C:G, 4, FALSE), "")</f>
        <v/>
      </c>
      <c r="H919" s="43" t="str">
        <f t="shared" si="98"/>
        <v/>
      </c>
      <c r="I919" s="45" t="str">
        <f>IF($G919&lt;&gt;"","Received",IF($A919="","",Validation!$D$6-$D919))</f>
        <v/>
      </c>
      <c r="J919" s="49" t="str">
        <f t="shared" si="99"/>
        <v/>
      </c>
      <c r="K919" s="49" t="str">
        <f t="shared" si="100"/>
        <v/>
      </c>
      <c r="L919" s="49" t="str">
        <f t="shared" si="101"/>
        <v/>
      </c>
      <c r="M919" s="49" t="str">
        <f t="shared" si="102"/>
        <v/>
      </c>
      <c r="N919" s="49" t="str">
        <f t="shared" si="103"/>
        <v/>
      </c>
      <c r="O919" t="str">
        <f t="shared" si="104"/>
        <v/>
      </c>
    </row>
    <row r="920" spans="1:15" ht="14.4" thickTop="1" thickBot="1" x14ac:dyDescent="0.3">
      <c r="A920" s="41" t="str">
        <f>IF('2015 data'!$A920 = "Sales", '2015 data'!B920, "")</f>
        <v/>
      </c>
      <c r="B920" s="41" t="str">
        <f>IF($A920="", "", VLOOKUP($A920, '2015 data'!B:G, 3, FALSE))</f>
        <v/>
      </c>
      <c r="C920" s="41" t="str">
        <f>IF($A920="", "", VLOOKUP($A920, '2015 data'!B:G, 4, FALSE))</f>
        <v/>
      </c>
      <c r="D920" s="42" t="str">
        <f>IF('2015 Consolidated'!$A920="", "", VLOOKUP('2015 Consolidated'!$A920, '2015 data'!B:G, 5, FALSE))</f>
        <v/>
      </c>
      <c r="E920" s="43" t="str">
        <f>IF($A920="", "", VLOOKUP($A920, '2015 data'!B:G, 6, FALSE))</f>
        <v/>
      </c>
      <c r="F920" s="43" t="str">
        <f>IF($A920="", "", IFERROR(VLOOKUP($A920, '2015 data'!C:G, 5, FALSE), 0))</f>
        <v/>
      </c>
      <c r="G920" s="44" t="str">
        <f>IFERROR(VLOOKUP($A920, '2015 data'!C:G, 4, FALSE), "")</f>
        <v/>
      </c>
      <c r="H920" s="43" t="str">
        <f t="shared" si="98"/>
        <v/>
      </c>
      <c r="I920" s="45" t="str">
        <f>IF($G920&lt;&gt;"","Received",IF($A920="","",Validation!$D$6-$D920))</f>
        <v/>
      </c>
      <c r="J920" s="49" t="str">
        <f t="shared" si="99"/>
        <v/>
      </c>
      <c r="K920" s="49" t="str">
        <f t="shared" si="100"/>
        <v/>
      </c>
      <c r="L920" s="49" t="str">
        <f t="shared" si="101"/>
        <v/>
      </c>
      <c r="M920" s="49" t="str">
        <f t="shared" si="102"/>
        <v/>
      </c>
      <c r="N920" s="49" t="str">
        <f t="shared" si="103"/>
        <v/>
      </c>
      <c r="O920" t="str">
        <f t="shared" si="104"/>
        <v/>
      </c>
    </row>
    <row r="921" spans="1:15" ht="14.4" thickTop="1" thickBot="1" x14ac:dyDescent="0.3">
      <c r="A921" s="41" t="str">
        <f>IF('2015 data'!$A921 = "Sales", '2015 data'!B921, "")</f>
        <v/>
      </c>
      <c r="B921" s="41" t="str">
        <f>IF($A921="", "", VLOOKUP($A921, '2015 data'!B:G, 3, FALSE))</f>
        <v/>
      </c>
      <c r="C921" s="41" t="str">
        <f>IF($A921="", "", VLOOKUP($A921, '2015 data'!B:G, 4, FALSE))</f>
        <v/>
      </c>
      <c r="D921" s="42" t="str">
        <f>IF('2015 Consolidated'!$A921="", "", VLOOKUP('2015 Consolidated'!$A921, '2015 data'!B:G, 5, FALSE))</f>
        <v/>
      </c>
      <c r="E921" s="43" t="str">
        <f>IF($A921="", "", VLOOKUP($A921, '2015 data'!B:G, 6, FALSE))</f>
        <v/>
      </c>
      <c r="F921" s="43" t="str">
        <f>IF($A921="", "", IFERROR(VLOOKUP($A921, '2015 data'!C:G, 5, FALSE), 0))</f>
        <v/>
      </c>
      <c r="G921" s="44" t="str">
        <f>IFERROR(VLOOKUP($A921, '2015 data'!C:G, 4, FALSE), "")</f>
        <v/>
      </c>
      <c r="H921" s="43" t="str">
        <f t="shared" si="98"/>
        <v/>
      </c>
      <c r="I921" s="45" t="str">
        <f>IF($G921&lt;&gt;"","Received",IF($A921="","",Validation!$D$6-$D921))</f>
        <v/>
      </c>
      <c r="J921" s="49" t="str">
        <f t="shared" si="99"/>
        <v/>
      </c>
      <c r="K921" s="49" t="str">
        <f t="shared" si="100"/>
        <v/>
      </c>
      <c r="L921" s="49" t="str">
        <f t="shared" si="101"/>
        <v/>
      </c>
      <c r="M921" s="49" t="str">
        <f t="shared" si="102"/>
        <v/>
      </c>
      <c r="N921" s="49" t="str">
        <f t="shared" si="103"/>
        <v/>
      </c>
      <c r="O921" t="str">
        <f t="shared" si="104"/>
        <v/>
      </c>
    </row>
    <row r="922" spans="1:15" ht="14.4" thickTop="1" thickBot="1" x14ac:dyDescent="0.3">
      <c r="A922" s="41" t="str">
        <f>IF('2015 data'!$A922 = "Sales", '2015 data'!B922, "")</f>
        <v/>
      </c>
      <c r="B922" s="41" t="str">
        <f>IF($A922="", "", VLOOKUP($A922, '2015 data'!B:G, 3, FALSE))</f>
        <v/>
      </c>
      <c r="C922" s="41" t="str">
        <f>IF($A922="", "", VLOOKUP($A922, '2015 data'!B:G, 4, FALSE))</f>
        <v/>
      </c>
      <c r="D922" s="42" t="str">
        <f>IF('2015 Consolidated'!$A922="", "", VLOOKUP('2015 Consolidated'!$A922, '2015 data'!B:G, 5, FALSE))</f>
        <v/>
      </c>
      <c r="E922" s="43" t="str">
        <f>IF($A922="", "", VLOOKUP($A922, '2015 data'!B:G, 6, FALSE))</f>
        <v/>
      </c>
      <c r="F922" s="43" t="str">
        <f>IF($A922="", "", IFERROR(VLOOKUP($A922, '2015 data'!C:G, 5, FALSE), 0))</f>
        <v/>
      </c>
      <c r="G922" s="44" t="str">
        <f>IFERROR(VLOOKUP($A922, '2015 data'!C:G, 4, FALSE), "")</f>
        <v/>
      </c>
      <c r="H922" s="43" t="str">
        <f t="shared" si="98"/>
        <v/>
      </c>
      <c r="I922" s="45" t="str">
        <f>IF($G922&lt;&gt;"","Received",IF($A922="","",Validation!$D$6-$D922))</f>
        <v/>
      </c>
      <c r="J922" s="49" t="str">
        <f t="shared" si="99"/>
        <v/>
      </c>
      <c r="K922" s="49" t="str">
        <f t="shared" si="100"/>
        <v/>
      </c>
      <c r="L922" s="49" t="str">
        <f t="shared" si="101"/>
        <v/>
      </c>
      <c r="M922" s="49" t="str">
        <f t="shared" si="102"/>
        <v/>
      </c>
      <c r="N922" s="49" t="str">
        <f t="shared" si="103"/>
        <v/>
      </c>
      <c r="O922" t="str">
        <f t="shared" si="104"/>
        <v/>
      </c>
    </row>
    <row r="923" spans="1:15" ht="14.4" thickTop="1" thickBot="1" x14ac:dyDescent="0.3">
      <c r="A923" s="41" t="str">
        <f>IF('2015 data'!$A923 = "Sales", '2015 data'!B923, "")</f>
        <v/>
      </c>
      <c r="B923" s="41" t="str">
        <f>IF($A923="", "", VLOOKUP($A923, '2015 data'!B:G, 3, FALSE))</f>
        <v/>
      </c>
      <c r="C923" s="41" t="str">
        <f>IF($A923="", "", VLOOKUP($A923, '2015 data'!B:G, 4, FALSE))</f>
        <v/>
      </c>
      <c r="D923" s="42" t="str">
        <f>IF('2015 Consolidated'!$A923="", "", VLOOKUP('2015 Consolidated'!$A923, '2015 data'!B:G, 5, FALSE))</f>
        <v/>
      </c>
      <c r="E923" s="43" t="str">
        <f>IF($A923="", "", VLOOKUP($A923, '2015 data'!B:G, 6, FALSE))</f>
        <v/>
      </c>
      <c r="F923" s="43" t="str">
        <f>IF($A923="", "", IFERROR(VLOOKUP($A923, '2015 data'!C:G, 5, FALSE), 0))</f>
        <v/>
      </c>
      <c r="G923" s="44" t="str">
        <f>IFERROR(VLOOKUP($A923, '2015 data'!C:G, 4, FALSE), "")</f>
        <v/>
      </c>
      <c r="H923" s="43" t="str">
        <f t="shared" si="98"/>
        <v/>
      </c>
      <c r="I923" s="45" t="str">
        <f>IF($G923&lt;&gt;"","Received",IF($A923="","",Validation!$D$6-$D923))</f>
        <v/>
      </c>
      <c r="J923" s="49" t="str">
        <f t="shared" si="99"/>
        <v/>
      </c>
      <c r="K923" s="49" t="str">
        <f t="shared" si="100"/>
        <v/>
      </c>
      <c r="L923" s="49" t="str">
        <f t="shared" si="101"/>
        <v/>
      </c>
      <c r="M923" s="49" t="str">
        <f t="shared" si="102"/>
        <v/>
      </c>
      <c r="N923" s="49" t="str">
        <f t="shared" si="103"/>
        <v/>
      </c>
      <c r="O923" t="str">
        <f t="shared" si="104"/>
        <v/>
      </c>
    </row>
    <row r="924" spans="1:15" ht="14.4" thickTop="1" thickBot="1" x14ac:dyDescent="0.3">
      <c r="A924" s="41" t="str">
        <f>IF('2015 data'!$A924 = "Sales", '2015 data'!B924, "")</f>
        <v/>
      </c>
      <c r="B924" s="41" t="str">
        <f>IF($A924="", "", VLOOKUP($A924, '2015 data'!B:G, 3, FALSE))</f>
        <v/>
      </c>
      <c r="C924" s="41" t="str">
        <f>IF($A924="", "", VLOOKUP($A924, '2015 data'!B:G, 4, FALSE))</f>
        <v/>
      </c>
      <c r="D924" s="42" t="str">
        <f>IF('2015 Consolidated'!$A924="", "", VLOOKUP('2015 Consolidated'!$A924, '2015 data'!B:G, 5, FALSE))</f>
        <v/>
      </c>
      <c r="E924" s="43" t="str">
        <f>IF($A924="", "", VLOOKUP($A924, '2015 data'!B:G, 6, FALSE))</f>
        <v/>
      </c>
      <c r="F924" s="43" t="str">
        <f>IF($A924="", "", IFERROR(VLOOKUP($A924, '2015 data'!C:G, 5, FALSE), 0))</f>
        <v/>
      </c>
      <c r="G924" s="44" t="str">
        <f>IFERROR(VLOOKUP($A924, '2015 data'!C:G, 4, FALSE), "")</f>
        <v/>
      </c>
      <c r="H924" s="43" t="str">
        <f t="shared" si="98"/>
        <v/>
      </c>
      <c r="I924" s="45" t="str">
        <f>IF($G924&lt;&gt;"","Received",IF($A924="","",Validation!$D$6-$D924))</f>
        <v/>
      </c>
      <c r="J924" s="49" t="str">
        <f t="shared" si="99"/>
        <v/>
      </c>
      <c r="K924" s="49" t="str">
        <f t="shared" si="100"/>
        <v/>
      </c>
      <c r="L924" s="49" t="str">
        <f t="shared" si="101"/>
        <v/>
      </c>
      <c r="M924" s="49" t="str">
        <f t="shared" si="102"/>
        <v/>
      </c>
      <c r="N924" s="49" t="str">
        <f t="shared" si="103"/>
        <v/>
      </c>
      <c r="O924" t="str">
        <f t="shared" si="104"/>
        <v/>
      </c>
    </row>
    <row r="925" spans="1:15" ht="14.4" thickTop="1" thickBot="1" x14ac:dyDescent="0.3">
      <c r="A925" s="41" t="str">
        <f>IF('2015 data'!$A925 = "Sales", '2015 data'!B925, "")</f>
        <v/>
      </c>
      <c r="B925" s="41" t="str">
        <f>IF($A925="", "", VLOOKUP($A925, '2015 data'!B:G, 3, FALSE))</f>
        <v/>
      </c>
      <c r="C925" s="41" t="str">
        <f>IF($A925="", "", VLOOKUP($A925, '2015 data'!B:G, 4, FALSE))</f>
        <v/>
      </c>
      <c r="D925" s="42" t="str">
        <f>IF('2015 Consolidated'!$A925="", "", VLOOKUP('2015 Consolidated'!$A925, '2015 data'!B:G, 5, FALSE))</f>
        <v/>
      </c>
      <c r="E925" s="43" t="str">
        <f>IF($A925="", "", VLOOKUP($A925, '2015 data'!B:G, 6, FALSE))</f>
        <v/>
      </c>
      <c r="F925" s="43" t="str">
        <f>IF($A925="", "", IFERROR(VLOOKUP($A925, '2015 data'!C:G, 5, FALSE), 0))</f>
        <v/>
      </c>
      <c r="G925" s="44" t="str">
        <f>IFERROR(VLOOKUP($A925, '2015 data'!C:G, 4, FALSE), "")</f>
        <v/>
      </c>
      <c r="H925" s="43" t="str">
        <f t="shared" si="98"/>
        <v/>
      </c>
      <c r="I925" s="45" t="str">
        <f>IF($G925&lt;&gt;"","Received",IF($A925="","",Validation!$D$6-$D925))</f>
        <v/>
      </c>
      <c r="J925" s="49" t="str">
        <f t="shared" si="99"/>
        <v/>
      </c>
      <c r="K925" s="49" t="str">
        <f t="shared" si="100"/>
        <v/>
      </c>
      <c r="L925" s="49" t="str">
        <f t="shared" si="101"/>
        <v/>
      </c>
      <c r="M925" s="49" t="str">
        <f t="shared" si="102"/>
        <v/>
      </c>
      <c r="N925" s="49" t="str">
        <f t="shared" si="103"/>
        <v/>
      </c>
      <c r="O925" t="str">
        <f t="shared" si="104"/>
        <v/>
      </c>
    </row>
    <row r="926" spans="1:15" ht="14.4" thickTop="1" thickBot="1" x14ac:dyDescent="0.3">
      <c r="A926" s="41" t="str">
        <f>IF('2015 data'!$A926 = "Sales", '2015 data'!B926, "")</f>
        <v/>
      </c>
      <c r="B926" s="41" t="str">
        <f>IF($A926="", "", VLOOKUP($A926, '2015 data'!B:G, 3, FALSE))</f>
        <v/>
      </c>
      <c r="C926" s="41" t="str">
        <f>IF($A926="", "", VLOOKUP($A926, '2015 data'!B:G, 4, FALSE))</f>
        <v/>
      </c>
      <c r="D926" s="42" t="str">
        <f>IF('2015 Consolidated'!$A926="", "", VLOOKUP('2015 Consolidated'!$A926, '2015 data'!B:G, 5, FALSE))</f>
        <v/>
      </c>
      <c r="E926" s="43" t="str">
        <f>IF($A926="", "", VLOOKUP($A926, '2015 data'!B:G, 6, FALSE))</f>
        <v/>
      </c>
      <c r="F926" s="43" t="str">
        <f>IF($A926="", "", IFERROR(VLOOKUP($A926, '2015 data'!C:G, 5, FALSE), 0))</f>
        <v/>
      </c>
      <c r="G926" s="44" t="str">
        <f>IFERROR(VLOOKUP($A926, '2015 data'!C:G, 4, FALSE), "")</f>
        <v/>
      </c>
      <c r="H926" s="43" t="str">
        <f t="shared" si="98"/>
        <v/>
      </c>
      <c r="I926" s="45" t="str">
        <f>IF($G926&lt;&gt;"","Received",IF($A926="","",Validation!$D$6-$D926))</f>
        <v/>
      </c>
      <c r="J926" s="49" t="str">
        <f t="shared" si="99"/>
        <v/>
      </c>
      <c r="K926" s="49" t="str">
        <f t="shared" si="100"/>
        <v/>
      </c>
      <c r="L926" s="49" t="str">
        <f t="shared" si="101"/>
        <v/>
      </c>
      <c r="M926" s="49" t="str">
        <f t="shared" si="102"/>
        <v/>
      </c>
      <c r="N926" s="49" t="str">
        <f t="shared" si="103"/>
        <v/>
      </c>
      <c r="O926" t="str">
        <f t="shared" si="104"/>
        <v/>
      </c>
    </row>
    <row r="927" spans="1:15" ht="14.4" thickTop="1" thickBot="1" x14ac:dyDescent="0.3">
      <c r="A927" s="41" t="str">
        <f>IF('2015 data'!$A927 = "Sales", '2015 data'!B927, "")</f>
        <v/>
      </c>
      <c r="B927" s="41" t="str">
        <f>IF($A927="", "", VLOOKUP($A927, '2015 data'!B:G, 3, FALSE))</f>
        <v/>
      </c>
      <c r="C927" s="41" t="str">
        <f>IF($A927="", "", VLOOKUP($A927, '2015 data'!B:G, 4, FALSE))</f>
        <v/>
      </c>
      <c r="D927" s="42" t="str">
        <f>IF('2015 Consolidated'!$A927="", "", VLOOKUP('2015 Consolidated'!$A927, '2015 data'!B:G, 5, FALSE))</f>
        <v/>
      </c>
      <c r="E927" s="43" t="str">
        <f>IF($A927="", "", VLOOKUP($A927, '2015 data'!B:G, 6, FALSE))</f>
        <v/>
      </c>
      <c r="F927" s="43" t="str">
        <f>IF($A927="", "", IFERROR(VLOOKUP($A927, '2015 data'!C:G, 5, FALSE), 0))</f>
        <v/>
      </c>
      <c r="G927" s="44" t="str">
        <f>IFERROR(VLOOKUP($A927, '2015 data'!C:G, 4, FALSE), "")</f>
        <v/>
      </c>
      <c r="H927" s="43" t="str">
        <f t="shared" si="98"/>
        <v/>
      </c>
      <c r="I927" s="45" t="str">
        <f>IF($G927&lt;&gt;"","Received",IF($A927="","",Validation!$D$6-$D927))</f>
        <v/>
      </c>
      <c r="J927" s="49" t="str">
        <f t="shared" si="99"/>
        <v/>
      </c>
      <c r="K927" s="49" t="str">
        <f t="shared" si="100"/>
        <v/>
      </c>
      <c r="L927" s="49" t="str">
        <f t="shared" si="101"/>
        <v/>
      </c>
      <c r="M927" s="49" t="str">
        <f t="shared" si="102"/>
        <v/>
      </c>
      <c r="N927" s="49" t="str">
        <f t="shared" si="103"/>
        <v/>
      </c>
      <c r="O927" t="str">
        <f t="shared" si="104"/>
        <v/>
      </c>
    </row>
    <row r="928" spans="1:15" ht="14.4" thickTop="1" thickBot="1" x14ac:dyDescent="0.3">
      <c r="A928" s="41" t="str">
        <f>IF('2015 data'!$A928 = "Sales", '2015 data'!B928, "")</f>
        <v/>
      </c>
      <c r="B928" s="41" t="str">
        <f>IF($A928="", "", VLOOKUP($A928, '2015 data'!B:G, 3, FALSE))</f>
        <v/>
      </c>
      <c r="C928" s="41" t="str">
        <f>IF($A928="", "", VLOOKUP($A928, '2015 data'!B:G, 4, FALSE))</f>
        <v/>
      </c>
      <c r="D928" s="42" t="str">
        <f>IF('2015 Consolidated'!$A928="", "", VLOOKUP('2015 Consolidated'!$A928, '2015 data'!B:G, 5, FALSE))</f>
        <v/>
      </c>
      <c r="E928" s="43" t="str">
        <f>IF($A928="", "", VLOOKUP($A928, '2015 data'!B:G, 6, FALSE))</f>
        <v/>
      </c>
      <c r="F928" s="43" t="str">
        <f>IF($A928="", "", IFERROR(VLOOKUP($A928, '2015 data'!C:G, 5, FALSE), 0))</f>
        <v/>
      </c>
      <c r="G928" s="44" t="str">
        <f>IFERROR(VLOOKUP($A928, '2015 data'!C:G, 4, FALSE), "")</f>
        <v/>
      </c>
      <c r="H928" s="43" t="str">
        <f t="shared" si="98"/>
        <v/>
      </c>
      <c r="I928" s="45" t="str">
        <f>IF($G928&lt;&gt;"","Received",IF($A928="","",Validation!$D$6-$D928))</f>
        <v/>
      </c>
      <c r="J928" s="49" t="str">
        <f t="shared" si="99"/>
        <v/>
      </c>
      <c r="K928" s="49" t="str">
        <f t="shared" si="100"/>
        <v/>
      </c>
      <c r="L928" s="49" t="str">
        <f t="shared" si="101"/>
        <v/>
      </c>
      <c r="M928" s="49" t="str">
        <f t="shared" si="102"/>
        <v/>
      </c>
      <c r="N928" s="49" t="str">
        <f t="shared" si="103"/>
        <v/>
      </c>
      <c r="O928" t="str">
        <f t="shared" si="104"/>
        <v/>
      </c>
    </row>
    <row r="929" spans="1:15" ht="14.4" thickTop="1" thickBot="1" x14ac:dyDescent="0.3">
      <c r="A929" s="41" t="str">
        <f>IF('2015 data'!$A929 = "Sales", '2015 data'!B929, "")</f>
        <v/>
      </c>
      <c r="B929" s="41" t="str">
        <f>IF($A929="", "", VLOOKUP($A929, '2015 data'!B:G, 3, FALSE))</f>
        <v/>
      </c>
      <c r="C929" s="41" t="str">
        <f>IF($A929="", "", VLOOKUP($A929, '2015 data'!B:G, 4, FALSE))</f>
        <v/>
      </c>
      <c r="D929" s="42" t="str">
        <f>IF('2015 Consolidated'!$A929="", "", VLOOKUP('2015 Consolidated'!$A929, '2015 data'!B:G, 5, FALSE))</f>
        <v/>
      </c>
      <c r="E929" s="43" t="str">
        <f>IF($A929="", "", VLOOKUP($A929, '2015 data'!B:G, 6, FALSE))</f>
        <v/>
      </c>
      <c r="F929" s="43" t="str">
        <f>IF($A929="", "", IFERROR(VLOOKUP($A929, '2015 data'!C:G, 5, FALSE), 0))</f>
        <v/>
      </c>
      <c r="G929" s="44" t="str">
        <f>IFERROR(VLOOKUP($A929, '2015 data'!C:G, 4, FALSE), "")</f>
        <v/>
      </c>
      <c r="H929" s="43" t="str">
        <f t="shared" si="98"/>
        <v/>
      </c>
      <c r="I929" s="45" t="str">
        <f>IF($G929&lt;&gt;"","Received",IF($A929="","",Validation!$D$6-$D929))</f>
        <v/>
      </c>
      <c r="J929" s="49" t="str">
        <f t="shared" si="99"/>
        <v/>
      </c>
      <c r="K929" s="49" t="str">
        <f t="shared" si="100"/>
        <v/>
      </c>
      <c r="L929" s="49" t="str">
        <f t="shared" si="101"/>
        <v/>
      </c>
      <c r="M929" s="49" t="str">
        <f t="shared" si="102"/>
        <v/>
      </c>
      <c r="N929" s="49" t="str">
        <f t="shared" si="103"/>
        <v/>
      </c>
      <c r="O929" t="str">
        <f t="shared" si="104"/>
        <v/>
      </c>
    </row>
    <row r="930" spans="1:15" ht="14.4" thickTop="1" thickBot="1" x14ac:dyDescent="0.3">
      <c r="A930" s="41" t="str">
        <f>IF('2015 data'!$A930 = "Sales", '2015 data'!B930, "")</f>
        <v/>
      </c>
      <c r="B930" s="41" t="str">
        <f>IF($A930="", "", VLOOKUP($A930, '2015 data'!B:G, 3, FALSE))</f>
        <v/>
      </c>
      <c r="C930" s="41" t="str">
        <f>IF($A930="", "", VLOOKUP($A930, '2015 data'!B:G, 4, FALSE))</f>
        <v/>
      </c>
      <c r="D930" s="42" t="str">
        <f>IF('2015 Consolidated'!$A930="", "", VLOOKUP('2015 Consolidated'!$A930, '2015 data'!B:G, 5, FALSE))</f>
        <v/>
      </c>
      <c r="E930" s="43" t="str">
        <f>IF($A930="", "", VLOOKUP($A930, '2015 data'!B:G, 6, FALSE))</f>
        <v/>
      </c>
      <c r="F930" s="43" t="str">
        <f>IF($A930="", "", IFERROR(VLOOKUP($A930, '2015 data'!C:G, 5, FALSE), 0))</f>
        <v/>
      </c>
      <c r="G930" s="44" t="str">
        <f>IFERROR(VLOOKUP($A930, '2015 data'!C:G, 4, FALSE), "")</f>
        <v/>
      </c>
      <c r="H930" s="43" t="str">
        <f t="shared" si="98"/>
        <v/>
      </c>
      <c r="I930" s="45" t="str">
        <f>IF($G930&lt;&gt;"","Received",IF($A930="","",Validation!$D$6-$D930))</f>
        <v/>
      </c>
      <c r="J930" s="49" t="str">
        <f t="shared" si="99"/>
        <v/>
      </c>
      <c r="K930" s="49" t="str">
        <f t="shared" si="100"/>
        <v/>
      </c>
      <c r="L930" s="49" t="str">
        <f t="shared" si="101"/>
        <v/>
      </c>
      <c r="M930" s="49" t="str">
        <f t="shared" si="102"/>
        <v/>
      </c>
      <c r="N930" s="49" t="str">
        <f t="shared" si="103"/>
        <v/>
      </c>
      <c r="O930" t="str">
        <f t="shared" si="104"/>
        <v/>
      </c>
    </row>
    <row r="931" spans="1:15" ht="14.4" thickTop="1" thickBot="1" x14ac:dyDescent="0.3">
      <c r="A931" s="41" t="str">
        <f>IF('2015 data'!$A931 = "Sales", '2015 data'!B931, "")</f>
        <v/>
      </c>
      <c r="B931" s="41" t="str">
        <f>IF($A931="", "", VLOOKUP($A931, '2015 data'!B:G, 3, FALSE))</f>
        <v/>
      </c>
      <c r="C931" s="41" t="str">
        <f>IF($A931="", "", VLOOKUP($A931, '2015 data'!B:G, 4, FALSE))</f>
        <v/>
      </c>
      <c r="D931" s="42" t="str">
        <f>IF('2015 Consolidated'!$A931="", "", VLOOKUP('2015 Consolidated'!$A931, '2015 data'!B:G, 5, FALSE))</f>
        <v/>
      </c>
      <c r="E931" s="43" t="str">
        <f>IF($A931="", "", VLOOKUP($A931, '2015 data'!B:G, 6, FALSE))</f>
        <v/>
      </c>
      <c r="F931" s="43" t="str">
        <f>IF($A931="", "", IFERROR(VLOOKUP($A931, '2015 data'!C:G, 5, FALSE), 0))</f>
        <v/>
      </c>
      <c r="G931" s="44" t="str">
        <f>IFERROR(VLOOKUP($A931, '2015 data'!C:G, 4, FALSE), "")</f>
        <v/>
      </c>
      <c r="H931" s="43" t="str">
        <f t="shared" si="98"/>
        <v/>
      </c>
      <c r="I931" s="45" t="str">
        <f>IF($G931&lt;&gt;"","Received",IF($A931="","",Validation!$D$6-$D931))</f>
        <v/>
      </c>
      <c r="J931" s="49" t="str">
        <f t="shared" si="99"/>
        <v/>
      </c>
      <c r="K931" s="49" t="str">
        <f t="shared" si="100"/>
        <v/>
      </c>
      <c r="L931" s="49" t="str">
        <f t="shared" si="101"/>
        <v/>
      </c>
      <c r="M931" s="49" t="str">
        <f t="shared" si="102"/>
        <v/>
      </c>
      <c r="N931" s="49" t="str">
        <f t="shared" si="103"/>
        <v/>
      </c>
      <c r="O931" t="str">
        <f t="shared" si="104"/>
        <v/>
      </c>
    </row>
    <row r="932" spans="1:15" ht="14.4" thickTop="1" thickBot="1" x14ac:dyDescent="0.3">
      <c r="A932" s="41" t="str">
        <f>IF('2015 data'!$A932 = "Sales", '2015 data'!B932, "")</f>
        <v/>
      </c>
      <c r="B932" s="41" t="str">
        <f>IF($A932="", "", VLOOKUP($A932, '2015 data'!B:G, 3, FALSE))</f>
        <v/>
      </c>
      <c r="C932" s="41" t="str">
        <f>IF($A932="", "", VLOOKUP($A932, '2015 data'!B:G, 4, FALSE))</f>
        <v/>
      </c>
      <c r="D932" s="42" t="str">
        <f>IF('2015 Consolidated'!$A932="", "", VLOOKUP('2015 Consolidated'!$A932, '2015 data'!B:G, 5, FALSE))</f>
        <v/>
      </c>
      <c r="E932" s="43" t="str">
        <f>IF($A932="", "", VLOOKUP($A932, '2015 data'!B:G, 6, FALSE))</f>
        <v/>
      </c>
      <c r="F932" s="43" t="str">
        <f>IF($A932="", "", IFERROR(VLOOKUP($A932, '2015 data'!C:G, 5, FALSE), 0))</f>
        <v/>
      </c>
      <c r="G932" s="44" t="str">
        <f>IFERROR(VLOOKUP($A932, '2015 data'!C:G, 4, FALSE), "")</f>
        <v/>
      </c>
      <c r="H932" s="43" t="str">
        <f t="shared" si="98"/>
        <v/>
      </c>
      <c r="I932" s="45" t="str">
        <f>IF($G932&lt;&gt;"","Received",IF($A932="","",Validation!$D$6-$D932))</f>
        <v/>
      </c>
      <c r="J932" s="49" t="str">
        <f t="shared" si="99"/>
        <v/>
      </c>
      <c r="K932" s="49" t="str">
        <f t="shared" si="100"/>
        <v/>
      </c>
      <c r="L932" s="49" t="str">
        <f t="shared" si="101"/>
        <v/>
      </c>
      <c r="M932" s="49" t="str">
        <f t="shared" si="102"/>
        <v/>
      </c>
      <c r="N932" s="49" t="str">
        <f t="shared" si="103"/>
        <v/>
      </c>
      <c r="O932" t="str">
        <f t="shared" si="104"/>
        <v/>
      </c>
    </row>
    <row r="933" spans="1:15" ht="14.4" thickTop="1" thickBot="1" x14ac:dyDescent="0.3">
      <c r="A933" s="41" t="str">
        <f>IF('2015 data'!$A933 = "Sales", '2015 data'!B933, "")</f>
        <v/>
      </c>
      <c r="B933" s="41" t="str">
        <f>IF($A933="", "", VLOOKUP($A933, '2015 data'!B:G, 3, FALSE))</f>
        <v/>
      </c>
      <c r="C933" s="41" t="str">
        <f>IF($A933="", "", VLOOKUP($A933, '2015 data'!B:G, 4, FALSE))</f>
        <v/>
      </c>
      <c r="D933" s="42" t="str">
        <f>IF('2015 Consolidated'!$A933="", "", VLOOKUP('2015 Consolidated'!$A933, '2015 data'!B:G, 5, FALSE))</f>
        <v/>
      </c>
      <c r="E933" s="43" t="str">
        <f>IF($A933="", "", VLOOKUP($A933, '2015 data'!B:G, 6, FALSE))</f>
        <v/>
      </c>
      <c r="F933" s="43" t="str">
        <f>IF($A933="", "", IFERROR(VLOOKUP($A933, '2015 data'!C:G, 5, FALSE), 0))</f>
        <v/>
      </c>
      <c r="G933" s="44" t="str">
        <f>IFERROR(VLOOKUP($A933, '2015 data'!C:G, 4, FALSE), "")</f>
        <v/>
      </c>
      <c r="H933" s="43" t="str">
        <f t="shared" si="98"/>
        <v/>
      </c>
      <c r="I933" s="45" t="str">
        <f>IF($G933&lt;&gt;"","Received",IF($A933="","",Validation!$D$6-$D933))</f>
        <v/>
      </c>
      <c r="J933" s="49" t="str">
        <f t="shared" si="99"/>
        <v/>
      </c>
      <c r="K933" s="49" t="str">
        <f t="shared" si="100"/>
        <v/>
      </c>
      <c r="L933" s="49" t="str">
        <f t="shared" si="101"/>
        <v/>
      </c>
      <c r="M933" s="49" t="str">
        <f t="shared" si="102"/>
        <v/>
      </c>
      <c r="N933" s="49" t="str">
        <f t="shared" si="103"/>
        <v/>
      </c>
      <c r="O933" t="str">
        <f t="shared" si="104"/>
        <v/>
      </c>
    </row>
    <row r="934" spans="1:15" ht="14.4" thickTop="1" thickBot="1" x14ac:dyDescent="0.3">
      <c r="A934" s="41" t="str">
        <f>IF('2015 data'!$A934 = "Sales", '2015 data'!B934, "")</f>
        <v/>
      </c>
      <c r="B934" s="41" t="str">
        <f>IF($A934="", "", VLOOKUP($A934, '2015 data'!B:G, 3, FALSE))</f>
        <v/>
      </c>
      <c r="C934" s="41" t="str">
        <f>IF($A934="", "", VLOOKUP($A934, '2015 data'!B:G, 4, FALSE))</f>
        <v/>
      </c>
      <c r="D934" s="42" t="str">
        <f>IF('2015 Consolidated'!$A934="", "", VLOOKUP('2015 Consolidated'!$A934, '2015 data'!B:G, 5, FALSE))</f>
        <v/>
      </c>
      <c r="E934" s="43" t="str">
        <f>IF($A934="", "", VLOOKUP($A934, '2015 data'!B:G, 6, FALSE))</f>
        <v/>
      </c>
      <c r="F934" s="43" t="str">
        <f>IF($A934="", "", IFERROR(VLOOKUP($A934, '2015 data'!C:G, 5, FALSE), 0))</f>
        <v/>
      </c>
      <c r="G934" s="44" t="str">
        <f>IFERROR(VLOOKUP($A934, '2015 data'!C:G, 4, FALSE), "")</f>
        <v/>
      </c>
      <c r="H934" s="43" t="str">
        <f t="shared" si="98"/>
        <v/>
      </c>
      <c r="I934" s="45" t="str">
        <f>IF($G934&lt;&gt;"","Received",IF($A934="","",Validation!$D$6-$D934))</f>
        <v/>
      </c>
      <c r="J934" s="49" t="str">
        <f t="shared" si="99"/>
        <v/>
      </c>
      <c r="K934" s="49" t="str">
        <f t="shared" si="100"/>
        <v/>
      </c>
      <c r="L934" s="49" t="str">
        <f t="shared" si="101"/>
        <v/>
      </c>
      <c r="M934" s="49" t="str">
        <f t="shared" si="102"/>
        <v/>
      </c>
      <c r="N934" s="49" t="str">
        <f t="shared" si="103"/>
        <v/>
      </c>
      <c r="O934" t="str">
        <f t="shared" si="104"/>
        <v/>
      </c>
    </row>
    <row r="935" spans="1:15" ht="14.4" thickTop="1" thickBot="1" x14ac:dyDescent="0.3">
      <c r="A935" s="41" t="str">
        <f>IF('2015 data'!$A935 = "Sales", '2015 data'!B935, "")</f>
        <v/>
      </c>
      <c r="B935" s="41" t="str">
        <f>IF($A935="", "", VLOOKUP($A935, '2015 data'!B:G, 3, FALSE))</f>
        <v/>
      </c>
      <c r="C935" s="41" t="str">
        <f>IF($A935="", "", VLOOKUP($A935, '2015 data'!B:G, 4, FALSE))</f>
        <v/>
      </c>
      <c r="D935" s="42" t="str">
        <f>IF('2015 Consolidated'!$A935="", "", VLOOKUP('2015 Consolidated'!$A935, '2015 data'!B:G, 5, FALSE))</f>
        <v/>
      </c>
      <c r="E935" s="43" t="str">
        <f>IF($A935="", "", VLOOKUP($A935, '2015 data'!B:G, 6, FALSE))</f>
        <v/>
      </c>
      <c r="F935" s="43" t="str">
        <f>IF($A935="", "", IFERROR(VLOOKUP($A935, '2015 data'!C:G, 5, FALSE), 0))</f>
        <v/>
      </c>
      <c r="G935" s="44" t="str">
        <f>IFERROR(VLOOKUP($A935, '2015 data'!C:G, 4, FALSE), "")</f>
        <v/>
      </c>
      <c r="H935" s="43" t="str">
        <f t="shared" si="98"/>
        <v/>
      </c>
      <c r="I935" s="45" t="str">
        <f>IF($G935&lt;&gt;"","Received",IF($A935="","",Validation!$D$6-$D935))</f>
        <v/>
      </c>
      <c r="J935" s="49" t="str">
        <f t="shared" si="99"/>
        <v/>
      </c>
      <c r="K935" s="49" t="str">
        <f t="shared" si="100"/>
        <v/>
      </c>
      <c r="L935" s="49" t="str">
        <f t="shared" si="101"/>
        <v/>
      </c>
      <c r="M935" s="49" t="str">
        <f t="shared" si="102"/>
        <v/>
      </c>
      <c r="N935" s="49" t="str">
        <f t="shared" si="103"/>
        <v/>
      </c>
      <c r="O935" t="str">
        <f t="shared" si="104"/>
        <v/>
      </c>
    </row>
    <row r="936" spans="1:15" ht="14.4" thickTop="1" thickBot="1" x14ac:dyDescent="0.3">
      <c r="A936" s="41" t="str">
        <f>IF('2015 data'!$A936 = "Sales", '2015 data'!B936, "")</f>
        <v/>
      </c>
      <c r="B936" s="41" t="str">
        <f>IF($A936="", "", VLOOKUP($A936, '2015 data'!B:G, 3, FALSE))</f>
        <v/>
      </c>
      <c r="C936" s="41" t="str">
        <f>IF($A936="", "", VLOOKUP($A936, '2015 data'!B:G, 4, FALSE))</f>
        <v/>
      </c>
      <c r="D936" s="42" t="str">
        <f>IF('2015 Consolidated'!$A936="", "", VLOOKUP('2015 Consolidated'!$A936, '2015 data'!B:G, 5, FALSE))</f>
        <v/>
      </c>
      <c r="E936" s="43" t="str">
        <f>IF($A936="", "", VLOOKUP($A936, '2015 data'!B:G, 6, FALSE))</f>
        <v/>
      </c>
      <c r="F936" s="43" t="str">
        <f>IF($A936="", "", IFERROR(VLOOKUP($A936, '2015 data'!C:G, 5, FALSE), 0))</f>
        <v/>
      </c>
      <c r="G936" s="44" t="str">
        <f>IFERROR(VLOOKUP($A936, '2015 data'!C:G, 4, FALSE), "")</f>
        <v/>
      </c>
      <c r="H936" s="43" t="str">
        <f t="shared" si="98"/>
        <v/>
      </c>
      <c r="I936" s="45" t="str">
        <f>IF($G936&lt;&gt;"","Received",IF($A936="","",Validation!$D$6-$D936))</f>
        <v/>
      </c>
      <c r="J936" s="49" t="str">
        <f t="shared" si="99"/>
        <v/>
      </c>
      <c r="K936" s="49" t="str">
        <f t="shared" si="100"/>
        <v/>
      </c>
      <c r="L936" s="49" t="str">
        <f t="shared" si="101"/>
        <v/>
      </c>
      <c r="M936" s="49" t="str">
        <f t="shared" si="102"/>
        <v/>
      </c>
      <c r="N936" s="49" t="str">
        <f t="shared" si="103"/>
        <v/>
      </c>
      <c r="O936" t="str">
        <f t="shared" si="104"/>
        <v/>
      </c>
    </row>
    <row r="937" spans="1:15" ht="14.4" thickTop="1" thickBot="1" x14ac:dyDescent="0.3">
      <c r="A937" s="41" t="str">
        <f>IF('2015 data'!$A937 = "Sales", '2015 data'!B937, "")</f>
        <v/>
      </c>
      <c r="B937" s="41" t="str">
        <f>IF($A937="", "", VLOOKUP($A937, '2015 data'!B:G, 3, FALSE))</f>
        <v/>
      </c>
      <c r="C937" s="41" t="str">
        <f>IF($A937="", "", VLOOKUP($A937, '2015 data'!B:G, 4, FALSE))</f>
        <v/>
      </c>
      <c r="D937" s="42" t="str">
        <f>IF('2015 Consolidated'!$A937="", "", VLOOKUP('2015 Consolidated'!$A937, '2015 data'!B:G, 5, FALSE))</f>
        <v/>
      </c>
      <c r="E937" s="43" t="str">
        <f>IF($A937="", "", VLOOKUP($A937, '2015 data'!B:G, 6, FALSE))</f>
        <v/>
      </c>
      <c r="F937" s="43" t="str">
        <f>IF($A937="", "", IFERROR(VLOOKUP($A937, '2015 data'!C:G, 5, FALSE), 0))</f>
        <v/>
      </c>
      <c r="G937" s="44" t="str">
        <f>IFERROR(VLOOKUP($A937, '2015 data'!C:G, 4, FALSE), "")</f>
        <v/>
      </c>
      <c r="H937" s="43" t="str">
        <f t="shared" si="98"/>
        <v/>
      </c>
      <c r="I937" s="45" t="str">
        <f>IF($G937&lt;&gt;"","Received",IF($A937="","",Validation!$D$6-$D937))</f>
        <v/>
      </c>
      <c r="J937" s="49" t="str">
        <f t="shared" si="99"/>
        <v/>
      </c>
      <c r="K937" s="49" t="str">
        <f t="shared" si="100"/>
        <v/>
      </c>
      <c r="L937" s="49" t="str">
        <f t="shared" si="101"/>
        <v/>
      </c>
      <c r="M937" s="49" t="str">
        <f t="shared" si="102"/>
        <v/>
      </c>
      <c r="N937" s="49" t="str">
        <f t="shared" si="103"/>
        <v/>
      </c>
      <c r="O937" t="str">
        <f t="shared" si="104"/>
        <v/>
      </c>
    </row>
    <row r="938" spans="1:15" ht="14.4" thickTop="1" thickBot="1" x14ac:dyDescent="0.3">
      <c r="A938" s="41" t="str">
        <f>IF('2015 data'!$A938 = "Sales", '2015 data'!B938, "")</f>
        <v/>
      </c>
      <c r="B938" s="41" t="str">
        <f>IF($A938="", "", VLOOKUP($A938, '2015 data'!B:G, 3, FALSE))</f>
        <v/>
      </c>
      <c r="C938" s="41" t="str">
        <f>IF($A938="", "", VLOOKUP($A938, '2015 data'!B:G, 4, FALSE))</f>
        <v/>
      </c>
      <c r="D938" s="42" t="str">
        <f>IF('2015 Consolidated'!$A938="", "", VLOOKUP('2015 Consolidated'!$A938, '2015 data'!B:G, 5, FALSE))</f>
        <v/>
      </c>
      <c r="E938" s="43" t="str">
        <f>IF($A938="", "", VLOOKUP($A938, '2015 data'!B:G, 6, FALSE))</f>
        <v/>
      </c>
      <c r="F938" s="43" t="str">
        <f>IF($A938="", "", IFERROR(VLOOKUP($A938, '2015 data'!C:G, 5, FALSE), 0))</f>
        <v/>
      </c>
      <c r="G938" s="44" t="str">
        <f>IFERROR(VLOOKUP($A938, '2015 data'!C:G, 4, FALSE), "")</f>
        <v/>
      </c>
      <c r="H938" s="43" t="str">
        <f t="shared" si="98"/>
        <v/>
      </c>
      <c r="I938" s="45" t="str">
        <f>IF($G938&lt;&gt;"","Received",IF($A938="","",Validation!$D$6-$D938))</f>
        <v/>
      </c>
      <c r="J938" s="49" t="str">
        <f t="shared" si="99"/>
        <v/>
      </c>
      <c r="K938" s="49" t="str">
        <f t="shared" si="100"/>
        <v/>
      </c>
      <c r="L938" s="49" t="str">
        <f t="shared" si="101"/>
        <v/>
      </c>
      <c r="M938" s="49" t="str">
        <f t="shared" si="102"/>
        <v/>
      </c>
      <c r="N938" s="49" t="str">
        <f t="shared" si="103"/>
        <v/>
      </c>
      <c r="O938" t="str">
        <f t="shared" si="104"/>
        <v/>
      </c>
    </row>
    <row r="939" spans="1:15" ht="14.4" thickTop="1" thickBot="1" x14ac:dyDescent="0.3">
      <c r="A939" s="41" t="str">
        <f>IF('2015 data'!$A939 = "Sales", '2015 data'!B939, "")</f>
        <v/>
      </c>
      <c r="B939" s="41" t="str">
        <f>IF($A939="", "", VLOOKUP($A939, '2015 data'!B:G, 3, FALSE))</f>
        <v/>
      </c>
      <c r="C939" s="41" t="str">
        <f>IF($A939="", "", VLOOKUP($A939, '2015 data'!B:G, 4, FALSE))</f>
        <v/>
      </c>
      <c r="D939" s="42" t="str">
        <f>IF('2015 Consolidated'!$A939="", "", VLOOKUP('2015 Consolidated'!$A939, '2015 data'!B:G, 5, FALSE))</f>
        <v/>
      </c>
      <c r="E939" s="43" t="str">
        <f>IF($A939="", "", VLOOKUP($A939, '2015 data'!B:G, 6, FALSE))</f>
        <v/>
      </c>
      <c r="F939" s="43" t="str">
        <f>IF($A939="", "", IFERROR(VLOOKUP($A939, '2015 data'!C:G, 5, FALSE), 0))</f>
        <v/>
      </c>
      <c r="G939" s="44" t="str">
        <f>IFERROR(VLOOKUP($A939, '2015 data'!C:G, 4, FALSE), "")</f>
        <v/>
      </c>
      <c r="H939" s="43" t="str">
        <f t="shared" si="98"/>
        <v/>
      </c>
      <c r="I939" s="45" t="str">
        <f>IF($G939&lt;&gt;"","Received",IF($A939="","",Validation!$D$6-$D939))</f>
        <v/>
      </c>
      <c r="J939" s="49" t="str">
        <f t="shared" si="99"/>
        <v/>
      </c>
      <c r="K939" s="49" t="str">
        <f t="shared" si="100"/>
        <v/>
      </c>
      <c r="L939" s="49" t="str">
        <f t="shared" si="101"/>
        <v/>
      </c>
      <c r="M939" s="49" t="str">
        <f t="shared" si="102"/>
        <v/>
      </c>
      <c r="N939" s="49" t="str">
        <f t="shared" si="103"/>
        <v/>
      </c>
      <c r="O939" t="str">
        <f t="shared" si="104"/>
        <v/>
      </c>
    </row>
    <row r="940" spans="1:15" ht="14.4" thickTop="1" thickBot="1" x14ac:dyDescent="0.3">
      <c r="A940" s="41" t="str">
        <f>IF('2015 data'!$A940 = "Sales", '2015 data'!B940, "")</f>
        <v/>
      </c>
      <c r="B940" s="41" t="str">
        <f>IF($A940="", "", VLOOKUP($A940, '2015 data'!B:G, 3, FALSE))</f>
        <v/>
      </c>
      <c r="C940" s="41" t="str">
        <f>IF($A940="", "", VLOOKUP($A940, '2015 data'!B:G, 4, FALSE))</f>
        <v/>
      </c>
      <c r="D940" s="42" t="str">
        <f>IF('2015 Consolidated'!$A940="", "", VLOOKUP('2015 Consolidated'!$A940, '2015 data'!B:G, 5, FALSE))</f>
        <v/>
      </c>
      <c r="E940" s="43" t="str">
        <f>IF($A940="", "", VLOOKUP($A940, '2015 data'!B:G, 6, FALSE))</f>
        <v/>
      </c>
      <c r="F940" s="43" t="str">
        <f>IF($A940="", "", IFERROR(VLOOKUP($A940, '2015 data'!C:G, 5, FALSE), 0))</f>
        <v/>
      </c>
      <c r="G940" s="44" t="str">
        <f>IFERROR(VLOOKUP($A940, '2015 data'!C:G, 4, FALSE), "")</f>
        <v/>
      </c>
      <c r="H940" s="43" t="str">
        <f t="shared" si="98"/>
        <v/>
      </c>
      <c r="I940" s="45" t="str">
        <f>IF($G940&lt;&gt;"","Received",IF($A940="","",Validation!$D$6-$D940))</f>
        <v/>
      </c>
      <c r="J940" s="49" t="str">
        <f t="shared" si="99"/>
        <v/>
      </c>
      <c r="K940" s="49" t="str">
        <f t="shared" si="100"/>
        <v/>
      </c>
      <c r="L940" s="49" t="str">
        <f t="shared" si="101"/>
        <v/>
      </c>
      <c r="M940" s="49" t="str">
        <f t="shared" si="102"/>
        <v/>
      </c>
      <c r="N940" s="49" t="str">
        <f t="shared" si="103"/>
        <v/>
      </c>
      <c r="O940" t="str">
        <f t="shared" si="104"/>
        <v/>
      </c>
    </row>
    <row r="941" spans="1:15" ht="14.4" thickTop="1" thickBot="1" x14ac:dyDescent="0.3">
      <c r="A941" s="41" t="str">
        <f>IF('2015 data'!$A941 = "Sales", '2015 data'!B941, "")</f>
        <v/>
      </c>
      <c r="B941" s="41" t="str">
        <f>IF($A941="", "", VLOOKUP($A941, '2015 data'!B:G, 3, FALSE))</f>
        <v/>
      </c>
      <c r="C941" s="41" t="str">
        <f>IF($A941="", "", VLOOKUP($A941, '2015 data'!B:G, 4, FALSE))</f>
        <v/>
      </c>
      <c r="D941" s="42" t="str">
        <f>IF('2015 Consolidated'!$A941="", "", VLOOKUP('2015 Consolidated'!$A941, '2015 data'!B:G, 5, FALSE))</f>
        <v/>
      </c>
      <c r="E941" s="43" t="str">
        <f>IF($A941="", "", VLOOKUP($A941, '2015 data'!B:G, 6, FALSE))</f>
        <v/>
      </c>
      <c r="F941" s="43" t="str">
        <f>IF($A941="", "", IFERROR(VLOOKUP($A941, '2015 data'!C:G, 5, FALSE), 0))</f>
        <v/>
      </c>
      <c r="G941" s="44" t="str">
        <f>IFERROR(VLOOKUP($A941, '2015 data'!C:G, 4, FALSE), "")</f>
        <v/>
      </c>
      <c r="H941" s="43" t="str">
        <f t="shared" si="98"/>
        <v/>
      </c>
      <c r="I941" s="45" t="str">
        <f>IF($G941&lt;&gt;"","Received",IF($A941="","",Validation!$D$6-$D941))</f>
        <v/>
      </c>
      <c r="J941" s="49" t="str">
        <f t="shared" si="99"/>
        <v/>
      </c>
      <c r="K941" s="49" t="str">
        <f t="shared" si="100"/>
        <v/>
      </c>
      <c r="L941" s="49" t="str">
        <f t="shared" si="101"/>
        <v/>
      </c>
      <c r="M941" s="49" t="str">
        <f t="shared" si="102"/>
        <v/>
      </c>
      <c r="N941" s="49" t="str">
        <f t="shared" si="103"/>
        <v/>
      </c>
      <c r="O941" t="str">
        <f t="shared" si="104"/>
        <v/>
      </c>
    </row>
    <row r="942" spans="1:15" ht="14.4" thickTop="1" thickBot="1" x14ac:dyDescent="0.3">
      <c r="A942" s="41" t="str">
        <f>IF('2015 data'!$A942 = "Sales", '2015 data'!B942, "")</f>
        <v/>
      </c>
      <c r="B942" s="41" t="str">
        <f>IF($A942="", "", VLOOKUP($A942, '2015 data'!B:G, 3, FALSE))</f>
        <v/>
      </c>
      <c r="C942" s="41" t="str">
        <f>IF($A942="", "", VLOOKUP($A942, '2015 data'!B:G, 4, FALSE))</f>
        <v/>
      </c>
      <c r="D942" s="42" t="str">
        <f>IF('2015 Consolidated'!$A942="", "", VLOOKUP('2015 Consolidated'!$A942, '2015 data'!B:G, 5, FALSE))</f>
        <v/>
      </c>
      <c r="E942" s="43" t="str">
        <f>IF($A942="", "", VLOOKUP($A942, '2015 data'!B:G, 6, FALSE))</f>
        <v/>
      </c>
      <c r="F942" s="43" t="str">
        <f>IF($A942="", "", IFERROR(VLOOKUP($A942, '2015 data'!C:G, 5, FALSE), 0))</f>
        <v/>
      </c>
      <c r="G942" s="44" t="str">
        <f>IFERROR(VLOOKUP($A942, '2015 data'!C:G, 4, FALSE), "")</f>
        <v/>
      </c>
      <c r="H942" s="43" t="str">
        <f t="shared" si="98"/>
        <v/>
      </c>
      <c r="I942" s="45" t="str">
        <f>IF($G942&lt;&gt;"","Received",IF($A942="","",Validation!$D$6-$D942))</f>
        <v/>
      </c>
      <c r="J942" s="49" t="str">
        <f t="shared" si="99"/>
        <v/>
      </c>
      <c r="K942" s="49" t="str">
        <f t="shared" si="100"/>
        <v/>
      </c>
      <c r="L942" s="49" t="str">
        <f t="shared" si="101"/>
        <v/>
      </c>
      <c r="M942" s="49" t="str">
        <f t="shared" si="102"/>
        <v/>
      </c>
      <c r="N942" s="49" t="str">
        <f t="shared" si="103"/>
        <v/>
      </c>
      <c r="O942" t="str">
        <f t="shared" si="104"/>
        <v/>
      </c>
    </row>
    <row r="943" spans="1:15" ht="14.4" thickTop="1" thickBot="1" x14ac:dyDescent="0.3">
      <c r="A943" s="41" t="str">
        <f>IF('2015 data'!$A943 = "Sales", '2015 data'!B943, "")</f>
        <v/>
      </c>
      <c r="B943" s="41" t="str">
        <f>IF($A943="", "", VLOOKUP($A943, '2015 data'!B:G, 3, FALSE))</f>
        <v/>
      </c>
      <c r="C943" s="41" t="str">
        <f>IF($A943="", "", VLOOKUP($A943, '2015 data'!B:G, 4, FALSE))</f>
        <v/>
      </c>
      <c r="D943" s="42" t="str">
        <f>IF('2015 Consolidated'!$A943="", "", VLOOKUP('2015 Consolidated'!$A943, '2015 data'!B:G, 5, FALSE))</f>
        <v/>
      </c>
      <c r="E943" s="43" t="str">
        <f>IF($A943="", "", VLOOKUP($A943, '2015 data'!B:G, 6, FALSE))</f>
        <v/>
      </c>
      <c r="F943" s="43" t="str">
        <f>IF($A943="", "", IFERROR(VLOOKUP($A943, '2015 data'!C:G, 5, FALSE), 0))</f>
        <v/>
      </c>
      <c r="G943" s="44" t="str">
        <f>IFERROR(VLOOKUP($A943, '2015 data'!C:G, 4, FALSE), "")</f>
        <v/>
      </c>
      <c r="H943" s="43" t="str">
        <f t="shared" si="98"/>
        <v/>
      </c>
      <c r="I943" s="45" t="str">
        <f>IF($G943&lt;&gt;"","Received",IF($A943="","",Validation!$D$6-$D943))</f>
        <v/>
      </c>
      <c r="J943" s="49" t="str">
        <f t="shared" si="99"/>
        <v/>
      </c>
      <c r="K943" s="49" t="str">
        <f t="shared" si="100"/>
        <v/>
      </c>
      <c r="L943" s="49" t="str">
        <f t="shared" si="101"/>
        <v/>
      </c>
      <c r="M943" s="49" t="str">
        <f t="shared" si="102"/>
        <v/>
      </c>
      <c r="N943" s="49" t="str">
        <f t="shared" si="103"/>
        <v/>
      </c>
      <c r="O943" t="str">
        <f t="shared" si="104"/>
        <v/>
      </c>
    </row>
    <row r="944" spans="1:15" ht="14.4" thickTop="1" thickBot="1" x14ac:dyDescent="0.3">
      <c r="A944" s="41" t="str">
        <f>IF('2015 data'!$A944 = "Sales", '2015 data'!B944, "")</f>
        <v/>
      </c>
      <c r="B944" s="41" t="str">
        <f>IF($A944="", "", VLOOKUP($A944, '2015 data'!B:G, 3, FALSE))</f>
        <v/>
      </c>
      <c r="C944" s="41" t="str">
        <f>IF($A944="", "", VLOOKUP($A944, '2015 data'!B:G, 4, FALSE))</f>
        <v/>
      </c>
      <c r="D944" s="42" t="str">
        <f>IF('2015 Consolidated'!$A944="", "", VLOOKUP('2015 Consolidated'!$A944, '2015 data'!B:G, 5, FALSE))</f>
        <v/>
      </c>
      <c r="E944" s="43" t="str">
        <f>IF($A944="", "", VLOOKUP($A944, '2015 data'!B:G, 6, FALSE))</f>
        <v/>
      </c>
      <c r="F944" s="43" t="str">
        <f>IF($A944="", "", IFERROR(VLOOKUP($A944, '2015 data'!C:G, 5, FALSE), 0))</f>
        <v/>
      </c>
      <c r="G944" s="44" t="str">
        <f>IFERROR(VLOOKUP($A944, '2015 data'!C:G, 4, FALSE), "")</f>
        <v/>
      </c>
      <c r="H944" s="43" t="str">
        <f t="shared" si="98"/>
        <v/>
      </c>
      <c r="I944" s="45" t="str">
        <f>IF($G944&lt;&gt;"","Received",IF($A944="","",Validation!$D$6-$D944))</f>
        <v/>
      </c>
      <c r="J944" s="49" t="str">
        <f t="shared" si="99"/>
        <v/>
      </c>
      <c r="K944" s="49" t="str">
        <f t="shared" si="100"/>
        <v/>
      </c>
      <c r="L944" s="49" t="str">
        <f t="shared" si="101"/>
        <v/>
      </c>
      <c r="M944" s="49" t="str">
        <f t="shared" si="102"/>
        <v/>
      </c>
      <c r="N944" s="49" t="str">
        <f t="shared" si="103"/>
        <v/>
      </c>
      <c r="O944" t="str">
        <f t="shared" si="104"/>
        <v/>
      </c>
    </row>
    <row r="945" spans="1:15" ht="14.4" thickTop="1" thickBot="1" x14ac:dyDescent="0.3">
      <c r="A945" s="41" t="str">
        <f>IF('2015 data'!$A945 = "Sales", '2015 data'!B945, "")</f>
        <v/>
      </c>
      <c r="B945" s="41" t="str">
        <f>IF($A945="", "", VLOOKUP($A945, '2015 data'!B:G, 3, FALSE))</f>
        <v/>
      </c>
      <c r="C945" s="41" t="str">
        <f>IF($A945="", "", VLOOKUP($A945, '2015 data'!B:G, 4, FALSE))</f>
        <v/>
      </c>
      <c r="D945" s="42" t="str">
        <f>IF('2015 Consolidated'!$A945="", "", VLOOKUP('2015 Consolidated'!$A945, '2015 data'!B:G, 5, FALSE))</f>
        <v/>
      </c>
      <c r="E945" s="43" t="str">
        <f>IF($A945="", "", VLOOKUP($A945, '2015 data'!B:G, 6, FALSE))</f>
        <v/>
      </c>
      <c r="F945" s="43" t="str">
        <f>IF($A945="", "", IFERROR(VLOOKUP($A945, '2015 data'!C:G, 5, FALSE), 0))</f>
        <v/>
      </c>
      <c r="G945" s="44" t="str">
        <f>IFERROR(VLOOKUP($A945, '2015 data'!C:G, 4, FALSE), "")</f>
        <v/>
      </c>
      <c r="H945" s="43" t="str">
        <f t="shared" si="98"/>
        <v/>
      </c>
      <c r="I945" s="45" t="str">
        <f>IF($G945&lt;&gt;"","Received",IF($A945="","",Validation!$D$6-$D945))</f>
        <v/>
      </c>
      <c r="J945" s="49" t="str">
        <f t="shared" si="99"/>
        <v/>
      </c>
      <c r="K945" s="49" t="str">
        <f t="shared" si="100"/>
        <v/>
      </c>
      <c r="L945" s="49" t="str">
        <f t="shared" si="101"/>
        <v/>
      </c>
      <c r="M945" s="49" t="str">
        <f t="shared" si="102"/>
        <v/>
      </c>
      <c r="N945" s="49" t="str">
        <f t="shared" si="103"/>
        <v/>
      </c>
      <c r="O945" t="str">
        <f t="shared" si="104"/>
        <v/>
      </c>
    </row>
    <row r="946" spans="1:15" ht="14.4" thickTop="1" thickBot="1" x14ac:dyDescent="0.3">
      <c r="A946" s="41" t="str">
        <f>IF('2015 data'!$A946 = "Sales", '2015 data'!B946, "")</f>
        <v/>
      </c>
      <c r="B946" s="41" t="str">
        <f>IF($A946="", "", VLOOKUP($A946, '2015 data'!B:G, 3, FALSE))</f>
        <v/>
      </c>
      <c r="C946" s="41" t="str">
        <f>IF($A946="", "", VLOOKUP($A946, '2015 data'!B:G, 4, FALSE))</f>
        <v/>
      </c>
      <c r="D946" s="42" t="str">
        <f>IF('2015 Consolidated'!$A946="", "", VLOOKUP('2015 Consolidated'!$A946, '2015 data'!B:G, 5, FALSE))</f>
        <v/>
      </c>
      <c r="E946" s="43" t="str">
        <f>IF($A946="", "", VLOOKUP($A946, '2015 data'!B:G, 6, FALSE))</f>
        <v/>
      </c>
      <c r="F946" s="43" t="str">
        <f>IF($A946="", "", IFERROR(VLOOKUP($A946, '2015 data'!C:G, 5, FALSE), 0))</f>
        <v/>
      </c>
      <c r="G946" s="44" t="str">
        <f>IFERROR(VLOOKUP($A946, '2015 data'!C:G, 4, FALSE), "")</f>
        <v/>
      </c>
      <c r="H946" s="43" t="str">
        <f t="shared" si="98"/>
        <v/>
      </c>
      <c r="I946" s="45" t="str">
        <f>IF($G946&lt;&gt;"","Received",IF($A946="","",Validation!$D$6-$D946))</f>
        <v/>
      </c>
      <c r="J946" s="49" t="str">
        <f t="shared" si="99"/>
        <v/>
      </c>
      <c r="K946" s="49" t="str">
        <f t="shared" si="100"/>
        <v/>
      </c>
      <c r="L946" s="49" t="str">
        <f t="shared" si="101"/>
        <v/>
      </c>
      <c r="M946" s="49" t="str">
        <f t="shared" si="102"/>
        <v/>
      </c>
      <c r="N946" s="49" t="str">
        <f t="shared" si="103"/>
        <v/>
      </c>
      <c r="O946" t="str">
        <f t="shared" si="104"/>
        <v/>
      </c>
    </row>
    <row r="947" spans="1:15" ht="14.4" thickTop="1" thickBot="1" x14ac:dyDescent="0.3">
      <c r="A947" s="41" t="str">
        <f>IF('2015 data'!$A947 = "Sales", '2015 data'!B947, "")</f>
        <v/>
      </c>
      <c r="B947" s="41" t="str">
        <f>IF($A947="", "", VLOOKUP($A947, '2015 data'!B:G, 3, FALSE))</f>
        <v/>
      </c>
      <c r="C947" s="41" t="str">
        <f>IF($A947="", "", VLOOKUP($A947, '2015 data'!B:G, 4, FALSE))</f>
        <v/>
      </c>
      <c r="D947" s="42" t="str">
        <f>IF('2015 Consolidated'!$A947="", "", VLOOKUP('2015 Consolidated'!$A947, '2015 data'!B:G, 5, FALSE))</f>
        <v/>
      </c>
      <c r="E947" s="43" t="str">
        <f>IF($A947="", "", VLOOKUP($A947, '2015 data'!B:G, 6, FALSE))</f>
        <v/>
      </c>
      <c r="F947" s="43" t="str">
        <f>IF($A947="", "", IFERROR(VLOOKUP($A947, '2015 data'!C:G, 5, FALSE), 0))</f>
        <v/>
      </c>
      <c r="G947" s="44" t="str">
        <f>IFERROR(VLOOKUP($A947, '2015 data'!C:G, 4, FALSE), "")</f>
        <v/>
      </c>
      <c r="H947" s="43" t="str">
        <f t="shared" si="98"/>
        <v/>
      </c>
      <c r="I947" s="45" t="str">
        <f>IF($G947&lt;&gt;"","Received",IF($A947="","",Validation!$D$6-$D947))</f>
        <v/>
      </c>
      <c r="J947" s="49" t="str">
        <f t="shared" si="99"/>
        <v/>
      </c>
      <c r="K947" s="49" t="str">
        <f t="shared" si="100"/>
        <v/>
      </c>
      <c r="L947" s="49" t="str">
        <f t="shared" si="101"/>
        <v/>
      </c>
      <c r="M947" s="49" t="str">
        <f t="shared" si="102"/>
        <v/>
      </c>
      <c r="N947" s="49" t="str">
        <f t="shared" si="103"/>
        <v/>
      </c>
      <c r="O947" t="str">
        <f t="shared" si="104"/>
        <v/>
      </c>
    </row>
    <row r="948" spans="1:15" ht="14.4" thickTop="1" thickBot="1" x14ac:dyDescent="0.3">
      <c r="A948" s="41" t="str">
        <f>IF('2015 data'!$A948 = "Sales", '2015 data'!B948, "")</f>
        <v/>
      </c>
      <c r="B948" s="41" t="str">
        <f>IF($A948="", "", VLOOKUP($A948, '2015 data'!B:G, 3, FALSE))</f>
        <v/>
      </c>
      <c r="C948" s="41" t="str">
        <f>IF($A948="", "", VLOOKUP($A948, '2015 data'!B:G, 4, FALSE))</f>
        <v/>
      </c>
      <c r="D948" s="42" t="str">
        <f>IF('2015 Consolidated'!$A948="", "", VLOOKUP('2015 Consolidated'!$A948, '2015 data'!B:G, 5, FALSE))</f>
        <v/>
      </c>
      <c r="E948" s="43" t="str">
        <f>IF($A948="", "", VLOOKUP($A948, '2015 data'!B:G, 6, FALSE))</f>
        <v/>
      </c>
      <c r="F948" s="43" t="str">
        <f>IF($A948="", "", IFERROR(VLOOKUP($A948, '2015 data'!C:G, 5, FALSE), 0))</f>
        <v/>
      </c>
      <c r="G948" s="44" t="str">
        <f>IFERROR(VLOOKUP($A948, '2015 data'!C:G, 4, FALSE), "")</f>
        <v/>
      </c>
      <c r="H948" s="43" t="str">
        <f t="shared" si="98"/>
        <v/>
      </c>
      <c r="I948" s="45" t="str">
        <f>IF($G948&lt;&gt;"","Received",IF($A948="","",Validation!$D$6-$D948))</f>
        <v/>
      </c>
      <c r="J948" s="49" t="str">
        <f t="shared" si="99"/>
        <v/>
      </c>
      <c r="K948" s="49" t="str">
        <f t="shared" si="100"/>
        <v/>
      </c>
      <c r="L948" s="49" t="str">
        <f t="shared" si="101"/>
        <v/>
      </c>
      <c r="M948" s="49" t="str">
        <f t="shared" si="102"/>
        <v/>
      </c>
      <c r="N948" s="49" t="str">
        <f t="shared" si="103"/>
        <v/>
      </c>
      <c r="O948" t="str">
        <f t="shared" si="104"/>
        <v/>
      </c>
    </row>
    <row r="949" spans="1:15" ht="14.4" thickTop="1" thickBot="1" x14ac:dyDescent="0.3">
      <c r="A949" s="41" t="str">
        <f>IF('2015 data'!$A949 = "Sales", '2015 data'!B949, "")</f>
        <v/>
      </c>
      <c r="B949" s="41" t="str">
        <f>IF($A949="", "", VLOOKUP($A949, '2015 data'!B:G, 3, FALSE))</f>
        <v/>
      </c>
      <c r="C949" s="41" t="str">
        <f>IF($A949="", "", VLOOKUP($A949, '2015 data'!B:G, 4, FALSE))</f>
        <v/>
      </c>
      <c r="D949" s="42" t="str">
        <f>IF('2015 Consolidated'!$A949="", "", VLOOKUP('2015 Consolidated'!$A949, '2015 data'!B:G, 5, FALSE))</f>
        <v/>
      </c>
      <c r="E949" s="43" t="str">
        <f>IF($A949="", "", VLOOKUP($A949, '2015 data'!B:G, 6, FALSE))</f>
        <v/>
      </c>
      <c r="F949" s="43" t="str">
        <f>IF($A949="", "", IFERROR(VLOOKUP($A949, '2015 data'!C:G, 5, FALSE), 0))</f>
        <v/>
      </c>
      <c r="G949" s="44" t="str">
        <f>IFERROR(VLOOKUP($A949, '2015 data'!C:G, 4, FALSE), "")</f>
        <v/>
      </c>
      <c r="H949" s="43" t="str">
        <f t="shared" si="98"/>
        <v/>
      </c>
      <c r="I949" s="45" t="str">
        <f>IF($G949&lt;&gt;"","Received",IF($A949="","",Validation!$D$6-$D949))</f>
        <v/>
      </c>
      <c r="J949" s="49" t="str">
        <f t="shared" si="99"/>
        <v/>
      </c>
      <c r="K949" s="49" t="str">
        <f t="shared" si="100"/>
        <v/>
      </c>
      <c r="L949" s="49" t="str">
        <f t="shared" si="101"/>
        <v/>
      </c>
      <c r="M949" s="49" t="str">
        <f t="shared" si="102"/>
        <v/>
      </c>
      <c r="N949" s="49" t="str">
        <f t="shared" si="103"/>
        <v/>
      </c>
      <c r="O949" t="str">
        <f t="shared" si="104"/>
        <v/>
      </c>
    </row>
    <row r="950" spans="1:15" ht="14.4" thickTop="1" thickBot="1" x14ac:dyDescent="0.3">
      <c r="A950" s="41" t="str">
        <f>IF('2015 data'!$A950 = "Sales", '2015 data'!B950, "")</f>
        <v/>
      </c>
      <c r="B950" s="41" t="str">
        <f>IF($A950="", "", VLOOKUP($A950, '2015 data'!B:G, 3, FALSE))</f>
        <v/>
      </c>
      <c r="C950" s="41" t="str">
        <f>IF($A950="", "", VLOOKUP($A950, '2015 data'!B:G, 4, FALSE))</f>
        <v/>
      </c>
      <c r="D950" s="42" t="str">
        <f>IF('2015 Consolidated'!$A950="", "", VLOOKUP('2015 Consolidated'!$A950, '2015 data'!B:G, 5, FALSE))</f>
        <v/>
      </c>
      <c r="E950" s="43" t="str">
        <f>IF($A950="", "", VLOOKUP($A950, '2015 data'!B:G, 6, FALSE))</f>
        <v/>
      </c>
      <c r="F950" s="43" t="str">
        <f>IF($A950="", "", IFERROR(VLOOKUP($A950, '2015 data'!C:G, 5, FALSE), 0))</f>
        <v/>
      </c>
      <c r="G950" s="44" t="str">
        <f>IFERROR(VLOOKUP($A950, '2015 data'!C:G, 4, FALSE), "")</f>
        <v/>
      </c>
      <c r="H950" s="43" t="str">
        <f t="shared" si="98"/>
        <v/>
      </c>
      <c r="I950" s="45" t="str">
        <f>IF($G950&lt;&gt;"","Received",IF($A950="","",Validation!$D$6-$D950))</f>
        <v/>
      </c>
      <c r="J950" s="49" t="str">
        <f t="shared" si="99"/>
        <v/>
      </c>
      <c r="K950" s="49" t="str">
        <f t="shared" si="100"/>
        <v/>
      </c>
      <c r="L950" s="49" t="str">
        <f t="shared" si="101"/>
        <v/>
      </c>
      <c r="M950" s="49" t="str">
        <f t="shared" si="102"/>
        <v/>
      </c>
      <c r="N950" s="49" t="str">
        <f t="shared" si="103"/>
        <v/>
      </c>
      <c r="O950" t="str">
        <f t="shared" si="104"/>
        <v/>
      </c>
    </row>
    <row r="951" spans="1:15" ht="14.4" thickTop="1" thickBot="1" x14ac:dyDescent="0.3">
      <c r="A951" s="41" t="str">
        <f>IF('2015 data'!$A951 = "Sales", '2015 data'!B951, "")</f>
        <v/>
      </c>
      <c r="B951" s="41" t="str">
        <f>IF($A951="", "", VLOOKUP($A951, '2015 data'!B:G, 3, FALSE))</f>
        <v/>
      </c>
      <c r="C951" s="41" t="str">
        <f>IF($A951="", "", VLOOKUP($A951, '2015 data'!B:G, 4, FALSE))</f>
        <v/>
      </c>
      <c r="D951" s="42" t="str">
        <f>IF('2015 Consolidated'!$A951="", "", VLOOKUP('2015 Consolidated'!$A951, '2015 data'!B:G, 5, FALSE))</f>
        <v/>
      </c>
      <c r="E951" s="43" t="str">
        <f>IF($A951="", "", VLOOKUP($A951, '2015 data'!B:G, 6, FALSE))</f>
        <v/>
      </c>
      <c r="F951" s="43" t="str">
        <f>IF($A951="", "", IFERROR(VLOOKUP($A951, '2015 data'!C:G, 5, FALSE), 0))</f>
        <v/>
      </c>
      <c r="G951" s="44" t="str">
        <f>IFERROR(VLOOKUP($A951, '2015 data'!C:G, 4, FALSE), "")</f>
        <v/>
      </c>
      <c r="H951" s="43" t="str">
        <f t="shared" si="98"/>
        <v/>
      </c>
      <c r="I951" s="45" t="str">
        <f>IF($G951&lt;&gt;"","Received",IF($A951="","",Validation!$D$6-$D951))</f>
        <v/>
      </c>
      <c r="J951" s="49" t="str">
        <f t="shared" si="99"/>
        <v/>
      </c>
      <c r="K951" s="49" t="str">
        <f t="shared" si="100"/>
        <v/>
      </c>
      <c r="L951" s="49" t="str">
        <f t="shared" si="101"/>
        <v/>
      </c>
      <c r="M951" s="49" t="str">
        <f t="shared" si="102"/>
        <v/>
      </c>
      <c r="N951" s="49" t="str">
        <f t="shared" si="103"/>
        <v/>
      </c>
      <c r="O951" t="str">
        <f t="shared" si="104"/>
        <v/>
      </c>
    </row>
    <row r="952" spans="1:15" ht="14.4" thickTop="1" thickBot="1" x14ac:dyDescent="0.3">
      <c r="A952" s="41" t="str">
        <f>IF('2015 data'!$A952 = "Sales", '2015 data'!B952, "")</f>
        <v/>
      </c>
      <c r="B952" s="41" t="str">
        <f>IF($A952="", "", VLOOKUP($A952, '2015 data'!B:G, 3, FALSE))</f>
        <v/>
      </c>
      <c r="C952" s="41" t="str">
        <f>IF($A952="", "", VLOOKUP($A952, '2015 data'!B:G, 4, FALSE))</f>
        <v/>
      </c>
      <c r="D952" s="42" t="str">
        <f>IF('2015 Consolidated'!$A952="", "", VLOOKUP('2015 Consolidated'!$A952, '2015 data'!B:G, 5, FALSE))</f>
        <v/>
      </c>
      <c r="E952" s="43" t="str">
        <f>IF($A952="", "", VLOOKUP($A952, '2015 data'!B:G, 6, FALSE))</f>
        <v/>
      </c>
      <c r="F952" s="43" t="str">
        <f>IF($A952="", "", IFERROR(VLOOKUP($A952, '2015 data'!C:G, 5, FALSE), 0))</f>
        <v/>
      </c>
      <c r="G952" s="44" t="str">
        <f>IFERROR(VLOOKUP($A952, '2015 data'!C:G, 4, FALSE), "")</f>
        <v/>
      </c>
      <c r="H952" s="43" t="str">
        <f t="shared" si="98"/>
        <v/>
      </c>
      <c r="I952" s="45" t="str">
        <f>IF($G952&lt;&gt;"","Received",IF($A952="","",Validation!$D$6-$D952))</f>
        <v/>
      </c>
      <c r="J952" s="49" t="str">
        <f t="shared" si="99"/>
        <v/>
      </c>
      <c r="K952" s="49" t="str">
        <f t="shared" si="100"/>
        <v/>
      </c>
      <c r="L952" s="49" t="str">
        <f t="shared" si="101"/>
        <v/>
      </c>
      <c r="M952" s="49" t="str">
        <f t="shared" si="102"/>
        <v/>
      </c>
      <c r="N952" s="49" t="str">
        <f t="shared" si="103"/>
        <v/>
      </c>
      <c r="O952" t="str">
        <f t="shared" si="104"/>
        <v/>
      </c>
    </row>
    <row r="953" spans="1:15" ht="14.4" thickTop="1" thickBot="1" x14ac:dyDescent="0.3">
      <c r="A953" s="41" t="str">
        <f>IF('2015 data'!$A953 = "Sales", '2015 data'!B953, "")</f>
        <v/>
      </c>
      <c r="B953" s="41" t="str">
        <f>IF($A953="", "", VLOOKUP($A953, '2015 data'!B:G, 3, FALSE))</f>
        <v/>
      </c>
      <c r="C953" s="41" t="str">
        <f>IF($A953="", "", VLOOKUP($A953, '2015 data'!B:G, 4, FALSE))</f>
        <v/>
      </c>
      <c r="D953" s="42" t="str">
        <f>IF('2015 Consolidated'!$A953="", "", VLOOKUP('2015 Consolidated'!$A953, '2015 data'!B:G, 5, FALSE))</f>
        <v/>
      </c>
      <c r="E953" s="43" t="str">
        <f>IF($A953="", "", VLOOKUP($A953, '2015 data'!B:G, 6, FALSE))</f>
        <v/>
      </c>
      <c r="F953" s="43" t="str">
        <f>IF($A953="", "", IFERROR(VLOOKUP($A953, '2015 data'!C:G, 5, FALSE), 0))</f>
        <v/>
      </c>
      <c r="G953" s="44" t="str">
        <f>IFERROR(VLOOKUP($A953, '2015 data'!C:G, 4, FALSE), "")</f>
        <v/>
      </c>
      <c r="H953" s="43" t="str">
        <f t="shared" si="98"/>
        <v/>
      </c>
      <c r="I953" s="45" t="str">
        <f>IF($G953&lt;&gt;"","Received",IF($A953="","",Validation!$D$6-$D953))</f>
        <v/>
      </c>
      <c r="J953" s="49" t="str">
        <f t="shared" si="99"/>
        <v/>
      </c>
      <c r="K953" s="49" t="str">
        <f t="shared" si="100"/>
        <v/>
      </c>
      <c r="L953" s="49" t="str">
        <f t="shared" si="101"/>
        <v/>
      </c>
      <c r="M953" s="49" t="str">
        <f t="shared" si="102"/>
        <v/>
      </c>
      <c r="N953" s="49" t="str">
        <f t="shared" si="103"/>
        <v/>
      </c>
      <c r="O953" t="str">
        <f t="shared" si="104"/>
        <v/>
      </c>
    </row>
    <row r="954" spans="1:15" ht="14.4" thickTop="1" thickBot="1" x14ac:dyDescent="0.3">
      <c r="A954" s="41" t="str">
        <f>IF('2015 data'!$A954 = "Sales", '2015 data'!B954, "")</f>
        <v/>
      </c>
      <c r="B954" s="41" t="str">
        <f>IF($A954="", "", VLOOKUP($A954, '2015 data'!B:G, 3, FALSE))</f>
        <v/>
      </c>
      <c r="C954" s="41" t="str">
        <f>IF($A954="", "", VLOOKUP($A954, '2015 data'!B:G, 4, FALSE))</f>
        <v/>
      </c>
      <c r="D954" s="42" t="str">
        <f>IF('2015 Consolidated'!$A954="", "", VLOOKUP('2015 Consolidated'!$A954, '2015 data'!B:G, 5, FALSE))</f>
        <v/>
      </c>
      <c r="E954" s="43" t="str">
        <f>IF($A954="", "", VLOOKUP($A954, '2015 data'!B:G, 6, FALSE))</f>
        <v/>
      </c>
      <c r="F954" s="43" t="str">
        <f>IF($A954="", "", IFERROR(VLOOKUP($A954, '2015 data'!C:G, 5, FALSE), 0))</f>
        <v/>
      </c>
      <c r="G954" s="44" t="str">
        <f>IFERROR(VLOOKUP($A954, '2015 data'!C:G, 4, FALSE), "")</f>
        <v/>
      </c>
      <c r="H954" s="43" t="str">
        <f t="shared" si="98"/>
        <v/>
      </c>
      <c r="I954" s="45" t="str">
        <f>IF($G954&lt;&gt;"","Received",IF($A954="","",Validation!$D$6-$D954))</f>
        <v/>
      </c>
      <c r="J954" s="49" t="str">
        <f t="shared" si="99"/>
        <v/>
      </c>
      <c r="K954" s="49" t="str">
        <f t="shared" si="100"/>
        <v/>
      </c>
      <c r="L954" s="49" t="str">
        <f t="shared" si="101"/>
        <v/>
      </c>
      <c r="M954" s="49" t="str">
        <f t="shared" si="102"/>
        <v/>
      </c>
      <c r="N954" s="49" t="str">
        <f t="shared" si="103"/>
        <v/>
      </c>
      <c r="O954" t="str">
        <f t="shared" si="104"/>
        <v/>
      </c>
    </row>
    <row r="955" spans="1:15" ht="14.4" thickTop="1" thickBot="1" x14ac:dyDescent="0.3">
      <c r="A955" s="41" t="str">
        <f>IF('2015 data'!$A955 = "Sales", '2015 data'!B955, "")</f>
        <v/>
      </c>
      <c r="B955" s="41" t="str">
        <f>IF($A955="", "", VLOOKUP($A955, '2015 data'!B:G, 3, FALSE))</f>
        <v/>
      </c>
      <c r="C955" s="41" t="str">
        <f>IF($A955="", "", VLOOKUP($A955, '2015 data'!B:G, 4, FALSE))</f>
        <v/>
      </c>
      <c r="D955" s="42" t="str">
        <f>IF('2015 Consolidated'!$A955="", "", VLOOKUP('2015 Consolidated'!$A955, '2015 data'!B:G, 5, FALSE))</f>
        <v/>
      </c>
      <c r="E955" s="43" t="str">
        <f>IF($A955="", "", VLOOKUP($A955, '2015 data'!B:G, 6, FALSE))</f>
        <v/>
      </c>
      <c r="F955" s="43" t="str">
        <f>IF($A955="", "", IFERROR(VLOOKUP($A955, '2015 data'!C:G, 5, FALSE), 0))</f>
        <v/>
      </c>
      <c r="G955" s="44" t="str">
        <f>IFERROR(VLOOKUP($A955, '2015 data'!C:G, 4, FALSE), "")</f>
        <v/>
      </c>
      <c r="H955" s="43" t="str">
        <f t="shared" si="98"/>
        <v/>
      </c>
      <c r="I955" s="45" t="str">
        <f>IF($G955&lt;&gt;"","Received",IF($A955="","",Validation!$D$6-$D955))</f>
        <v/>
      </c>
      <c r="J955" s="49" t="str">
        <f t="shared" si="99"/>
        <v/>
      </c>
      <c r="K955" s="49" t="str">
        <f t="shared" si="100"/>
        <v/>
      </c>
      <c r="L955" s="49" t="str">
        <f t="shared" si="101"/>
        <v/>
      </c>
      <c r="M955" s="49" t="str">
        <f t="shared" si="102"/>
        <v/>
      </c>
      <c r="N955" s="49" t="str">
        <f t="shared" si="103"/>
        <v/>
      </c>
      <c r="O955" t="str">
        <f t="shared" si="104"/>
        <v/>
      </c>
    </row>
    <row r="956" spans="1:15" ht="14.4" thickTop="1" thickBot="1" x14ac:dyDescent="0.3">
      <c r="A956" s="41" t="str">
        <f>IF('2015 data'!$A956 = "Sales", '2015 data'!B956, "")</f>
        <v/>
      </c>
      <c r="B956" s="41" t="str">
        <f>IF($A956="", "", VLOOKUP($A956, '2015 data'!B:G, 3, FALSE))</f>
        <v/>
      </c>
      <c r="C956" s="41" t="str">
        <f>IF($A956="", "", VLOOKUP($A956, '2015 data'!B:G, 4, FALSE))</f>
        <v/>
      </c>
      <c r="D956" s="42" t="str">
        <f>IF('2015 Consolidated'!$A956="", "", VLOOKUP('2015 Consolidated'!$A956, '2015 data'!B:G, 5, FALSE))</f>
        <v/>
      </c>
      <c r="E956" s="43" t="str">
        <f>IF($A956="", "", VLOOKUP($A956, '2015 data'!B:G, 6, FALSE))</f>
        <v/>
      </c>
      <c r="F956" s="43" t="str">
        <f>IF($A956="", "", IFERROR(VLOOKUP($A956, '2015 data'!C:G, 5, FALSE), 0))</f>
        <v/>
      </c>
      <c r="G956" s="44" t="str">
        <f>IFERROR(VLOOKUP($A956, '2015 data'!C:G, 4, FALSE), "")</f>
        <v/>
      </c>
      <c r="H956" s="43" t="str">
        <f t="shared" si="98"/>
        <v/>
      </c>
      <c r="I956" s="45" t="str">
        <f>IF($G956&lt;&gt;"","Received",IF($A956="","",Validation!$D$6-$D956))</f>
        <v/>
      </c>
      <c r="J956" s="49" t="str">
        <f t="shared" si="99"/>
        <v/>
      </c>
      <c r="K956" s="49" t="str">
        <f t="shared" si="100"/>
        <v/>
      </c>
      <c r="L956" s="49" t="str">
        <f t="shared" si="101"/>
        <v/>
      </c>
      <c r="M956" s="49" t="str">
        <f t="shared" si="102"/>
        <v/>
      </c>
      <c r="N956" s="49" t="str">
        <f t="shared" si="103"/>
        <v/>
      </c>
      <c r="O956" t="str">
        <f t="shared" si="104"/>
        <v/>
      </c>
    </row>
    <row r="957" spans="1:15" ht="14.4" thickTop="1" thickBot="1" x14ac:dyDescent="0.3">
      <c r="A957" s="41" t="str">
        <f>IF('2015 data'!$A957 = "Sales", '2015 data'!B957, "")</f>
        <v/>
      </c>
      <c r="B957" s="41" t="str">
        <f>IF($A957="", "", VLOOKUP($A957, '2015 data'!B:G, 3, FALSE))</f>
        <v/>
      </c>
      <c r="C957" s="41" t="str">
        <f>IF($A957="", "", VLOOKUP($A957, '2015 data'!B:G, 4, FALSE))</f>
        <v/>
      </c>
      <c r="D957" s="42" t="str">
        <f>IF('2015 Consolidated'!$A957="", "", VLOOKUP('2015 Consolidated'!$A957, '2015 data'!B:G, 5, FALSE))</f>
        <v/>
      </c>
      <c r="E957" s="43" t="str">
        <f>IF($A957="", "", VLOOKUP($A957, '2015 data'!B:G, 6, FALSE))</f>
        <v/>
      </c>
      <c r="F957" s="43" t="str">
        <f>IF($A957="", "", IFERROR(VLOOKUP($A957, '2015 data'!C:G, 5, FALSE), 0))</f>
        <v/>
      </c>
      <c r="G957" s="44" t="str">
        <f>IFERROR(VLOOKUP($A957, '2015 data'!C:G, 4, FALSE), "")</f>
        <v/>
      </c>
      <c r="H957" s="43" t="str">
        <f t="shared" si="98"/>
        <v/>
      </c>
      <c r="I957" s="45" t="str">
        <f>IF($G957&lt;&gt;"","Received",IF($A957="","",Validation!$D$6-$D957))</f>
        <v/>
      </c>
      <c r="J957" s="49" t="str">
        <f t="shared" si="99"/>
        <v/>
      </c>
      <c r="K957" s="49" t="str">
        <f t="shared" si="100"/>
        <v/>
      </c>
      <c r="L957" s="49" t="str">
        <f t="shared" si="101"/>
        <v/>
      </c>
      <c r="M957" s="49" t="str">
        <f t="shared" si="102"/>
        <v/>
      </c>
      <c r="N957" s="49" t="str">
        <f t="shared" si="103"/>
        <v/>
      </c>
      <c r="O957" t="str">
        <f t="shared" si="104"/>
        <v/>
      </c>
    </row>
    <row r="958" spans="1:15" ht="14.4" thickTop="1" thickBot="1" x14ac:dyDescent="0.3">
      <c r="A958" s="41" t="str">
        <f>IF('2015 data'!$A958 = "Sales", '2015 data'!B958, "")</f>
        <v/>
      </c>
      <c r="B958" s="41" t="str">
        <f>IF($A958="", "", VLOOKUP($A958, '2015 data'!B:G, 3, FALSE))</f>
        <v/>
      </c>
      <c r="C958" s="41" t="str">
        <f>IF($A958="", "", VLOOKUP($A958, '2015 data'!B:G, 4, FALSE))</f>
        <v/>
      </c>
      <c r="D958" s="42" t="str">
        <f>IF('2015 Consolidated'!$A958="", "", VLOOKUP('2015 Consolidated'!$A958, '2015 data'!B:G, 5, FALSE))</f>
        <v/>
      </c>
      <c r="E958" s="43" t="str">
        <f>IF($A958="", "", VLOOKUP($A958, '2015 data'!B:G, 6, FALSE))</f>
        <v/>
      </c>
      <c r="F958" s="43" t="str">
        <f>IF($A958="", "", IFERROR(VLOOKUP($A958, '2015 data'!C:G, 5, FALSE), 0))</f>
        <v/>
      </c>
      <c r="G958" s="44" t="str">
        <f>IFERROR(VLOOKUP($A958, '2015 data'!C:G, 4, FALSE), "")</f>
        <v/>
      </c>
      <c r="H958" s="43" t="str">
        <f t="shared" si="98"/>
        <v/>
      </c>
      <c r="I958" s="45" t="str">
        <f>IF($G958&lt;&gt;"","Received",IF($A958="","",Validation!$D$6-$D958))</f>
        <v/>
      </c>
      <c r="J958" s="49" t="str">
        <f t="shared" si="99"/>
        <v/>
      </c>
      <c r="K958" s="49" t="str">
        <f t="shared" si="100"/>
        <v/>
      </c>
      <c r="L958" s="49" t="str">
        <f t="shared" si="101"/>
        <v/>
      </c>
      <c r="M958" s="49" t="str">
        <f t="shared" si="102"/>
        <v/>
      </c>
      <c r="N958" s="49" t="str">
        <f t="shared" si="103"/>
        <v/>
      </c>
      <c r="O958" t="str">
        <f t="shared" si="104"/>
        <v/>
      </c>
    </row>
    <row r="959" spans="1:15" ht="14.4" thickTop="1" thickBot="1" x14ac:dyDescent="0.3">
      <c r="A959" s="41" t="str">
        <f>IF('2015 data'!$A959 = "Sales", '2015 data'!B959, "")</f>
        <v/>
      </c>
      <c r="B959" s="41" t="str">
        <f>IF($A959="", "", VLOOKUP($A959, '2015 data'!B:G, 3, FALSE))</f>
        <v/>
      </c>
      <c r="C959" s="41" t="str">
        <f>IF($A959="", "", VLOOKUP($A959, '2015 data'!B:G, 4, FALSE))</f>
        <v/>
      </c>
      <c r="D959" s="42" t="str">
        <f>IF('2015 Consolidated'!$A959="", "", VLOOKUP('2015 Consolidated'!$A959, '2015 data'!B:G, 5, FALSE))</f>
        <v/>
      </c>
      <c r="E959" s="43" t="str">
        <f>IF($A959="", "", VLOOKUP($A959, '2015 data'!B:G, 6, FALSE))</f>
        <v/>
      </c>
      <c r="F959" s="43" t="str">
        <f>IF($A959="", "", IFERROR(VLOOKUP($A959, '2015 data'!C:G, 5, FALSE), 0))</f>
        <v/>
      </c>
      <c r="G959" s="44" t="str">
        <f>IFERROR(VLOOKUP($A959, '2015 data'!C:G, 4, FALSE), "")</f>
        <v/>
      </c>
      <c r="H959" s="43" t="str">
        <f t="shared" si="98"/>
        <v/>
      </c>
      <c r="I959" s="45" t="str">
        <f>IF($G959&lt;&gt;"","Received",IF($A959="","",Validation!$D$6-$D959))</f>
        <v/>
      </c>
      <c r="J959" s="49" t="str">
        <f t="shared" si="99"/>
        <v/>
      </c>
      <c r="K959" s="49" t="str">
        <f t="shared" si="100"/>
        <v/>
      </c>
      <c r="L959" s="49" t="str">
        <f t="shared" si="101"/>
        <v/>
      </c>
      <c r="M959" s="49" t="str">
        <f t="shared" si="102"/>
        <v/>
      </c>
      <c r="N959" s="49" t="str">
        <f t="shared" si="103"/>
        <v/>
      </c>
      <c r="O959" t="str">
        <f t="shared" si="104"/>
        <v/>
      </c>
    </row>
    <row r="960" spans="1:15" ht="14.4" thickTop="1" thickBot="1" x14ac:dyDescent="0.3">
      <c r="A960" s="41" t="str">
        <f>IF('2015 data'!$A960 = "Sales", '2015 data'!B960, "")</f>
        <v/>
      </c>
      <c r="B960" s="41" t="str">
        <f>IF($A960="", "", VLOOKUP($A960, '2015 data'!B:G, 3, FALSE))</f>
        <v/>
      </c>
      <c r="C960" s="41" t="str">
        <f>IF($A960="", "", VLOOKUP($A960, '2015 data'!B:G, 4, FALSE))</f>
        <v/>
      </c>
      <c r="D960" s="42" t="str">
        <f>IF('2015 Consolidated'!$A960="", "", VLOOKUP('2015 Consolidated'!$A960, '2015 data'!B:G, 5, FALSE))</f>
        <v/>
      </c>
      <c r="E960" s="43" t="str">
        <f>IF($A960="", "", VLOOKUP($A960, '2015 data'!B:G, 6, FALSE))</f>
        <v/>
      </c>
      <c r="F960" s="43" t="str">
        <f>IF($A960="", "", IFERROR(VLOOKUP($A960, '2015 data'!C:G, 5, FALSE), 0))</f>
        <v/>
      </c>
      <c r="G960" s="44" t="str">
        <f>IFERROR(VLOOKUP($A960, '2015 data'!C:G, 4, FALSE), "")</f>
        <v/>
      </c>
      <c r="H960" s="43" t="str">
        <f t="shared" si="98"/>
        <v/>
      </c>
      <c r="I960" s="45" t="str">
        <f>IF($G960&lt;&gt;"","Received",IF($A960="","",Validation!$D$6-$D960))</f>
        <v/>
      </c>
      <c r="J960" s="49" t="str">
        <f t="shared" si="99"/>
        <v/>
      </c>
      <c r="K960" s="49" t="str">
        <f t="shared" si="100"/>
        <v/>
      </c>
      <c r="L960" s="49" t="str">
        <f t="shared" si="101"/>
        <v/>
      </c>
      <c r="M960" s="49" t="str">
        <f t="shared" si="102"/>
        <v/>
      </c>
      <c r="N960" s="49" t="str">
        <f t="shared" si="103"/>
        <v/>
      </c>
      <c r="O960" t="str">
        <f t="shared" si="104"/>
        <v/>
      </c>
    </row>
    <row r="961" spans="1:15" ht="14.4" thickTop="1" thickBot="1" x14ac:dyDescent="0.3">
      <c r="A961" s="41" t="str">
        <f>IF('2015 data'!$A961 = "Sales", '2015 data'!B961, "")</f>
        <v/>
      </c>
      <c r="B961" s="41" t="str">
        <f>IF($A961="", "", VLOOKUP($A961, '2015 data'!B:G, 3, FALSE))</f>
        <v/>
      </c>
      <c r="C961" s="41" t="str">
        <f>IF($A961="", "", VLOOKUP($A961, '2015 data'!B:G, 4, FALSE))</f>
        <v/>
      </c>
      <c r="D961" s="42" t="str">
        <f>IF('2015 Consolidated'!$A961="", "", VLOOKUP('2015 Consolidated'!$A961, '2015 data'!B:G, 5, FALSE))</f>
        <v/>
      </c>
      <c r="E961" s="43" t="str">
        <f>IF($A961="", "", VLOOKUP($A961, '2015 data'!B:G, 6, FALSE))</f>
        <v/>
      </c>
      <c r="F961" s="43" t="str">
        <f>IF($A961="", "", IFERROR(VLOOKUP($A961, '2015 data'!C:G, 5, FALSE), 0))</f>
        <v/>
      </c>
      <c r="G961" s="44" t="str">
        <f>IFERROR(VLOOKUP($A961, '2015 data'!C:G, 4, FALSE), "")</f>
        <v/>
      </c>
      <c r="H961" s="43" t="str">
        <f t="shared" si="98"/>
        <v/>
      </c>
      <c r="I961" s="45" t="str">
        <f>IF($G961&lt;&gt;"","Received",IF($A961="","",Validation!$D$6-$D961))</f>
        <v/>
      </c>
      <c r="J961" s="49" t="str">
        <f t="shared" si="99"/>
        <v/>
      </c>
      <c r="K961" s="49" t="str">
        <f t="shared" si="100"/>
        <v/>
      </c>
      <c r="L961" s="49" t="str">
        <f t="shared" si="101"/>
        <v/>
      </c>
      <c r="M961" s="49" t="str">
        <f t="shared" si="102"/>
        <v/>
      </c>
      <c r="N961" s="49" t="str">
        <f t="shared" si="103"/>
        <v/>
      </c>
      <c r="O961" t="str">
        <f t="shared" si="104"/>
        <v/>
      </c>
    </row>
    <row r="962" spans="1:15" ht="14.4" thickTop="1" thickBot="1" x14ac:dyDescent="0.3">
      <c r="A962" s="41" t="str">
        <f>IF('2015 data'!$A962 = "Sales", '2015 data'!B962, "")</f>
        <v/>
      </c>
      <c r="B962" s="41" t="str">
        <f>IF($A962="", "", VLOOKUP($A962, '2015 data'!B:G, 3, FALSE))</f>
        <v/>
      </c>
      <c r="C962" s="41" t="str">
        <f>IF($A962="", "", VLOOKUP($A962, '2015 data'!B:G, 4, FALSE))</f>
        <v/>
      </c>
      <c r="D962" s="42" t="str">
        <f>IF('2015 Consolidated'!$A962="", "", VLOOKUP('2015 Consolidated'!$A962, '2015 data'!B:G, 5, FALSE))</f>
        <v/>
      </c>
      <c r="E962" s="43" t="str">
        <f>IF($A962="", "", VLOOKUP($A962, '2015 data'!B:G, 6, FALSE))</f>
        <v/>
      </c>
      <c r="F962" s="43" t="str">
        <f>IF($A962="", "", IFERROR(VLOOKUP($A962, '2015 data'!C:G, 5, FALSE), 0))</f>
        <v/>
      </c>
      <c r="G962" s="44" t="str">
        <f>IFERROR(VLOOKUP($A962, '2015 data'!C:G, 4, FALSE), "")</f>
        <v/>
      </c>
      <c r="H962" s="43" t="str">
        <f t="shared" si="98"/>
        <v/>
      </c>
      <c r="I962" s="45" t="str">
        <f>IF($G962&lt;&gt;"","Received",IF($A962="","",Validation!$D$6-$D962))</f>
        <v/>
      </c>
      <c r="J962" s="49" t="str">
        <f t="shared" si="99"/>
        <v/>
      </c>
      <c r="K962" s="49" t="str">
        <f t="shared" si="100"/>
        <v/>
      </c>
      <c r="L962" s="49" t="str">
        <f t="shared" si="101"/>
        <v/>
      </c>
      <c r="M962" s="49" t="str">
        <f t="shared" si="102"/>
        <v/>
      </c>
      <c r="N962" s="49" t="str">
        <f t="shared" si="103"/>
        <v/>
      </c>
      <c r="O962" t="str">
        <f t="shared" si="104"/>
        <v/>
      </c>
    </row>
    <row r="963" spans="1:15" ht="14.4" thickTop="1" thickBot="1" x14ac:dyDescent="0.3">
      <c r="A963" s="41" t="str">
        <f>IF('2015 data'!$A963 = "Sales", '2015 data'!B963, "")</f>
        <v/>
      </c>
      <c r="B963" s="41" t="str">
        <f>IF($A963="", "", VLOOKUP($A963, '2015 data'!B:G, 3, FALSE))</f>
        <v/>
      </c>
      <c r="C963" s="41" t="str">
        <f>IF($A963="", "", VLOOKUP($A963, '2015 data'!B:G, 4, FALSE))</f>
        <v/>
      </c>
      <c r="D963" s="42" t="str">
        <f>IF('2015 Consolidated'!$A963="", "", VLOOKUP('2015 Consolidated'!$A963, '2015 data'!B:G, 5, FALSE))</f>
        <v/>
      </c>
      <c r="E963" s="43" t="str">
        <f>IF($A963="", "", VLOOKUP($A963, '2015 data'!B:G, 6, FALSE))</f>
        <v/>
      </c>
      <c r="F963" s="43" t="str">
        <f>IF($A963="", "", IFERROR(VLOOKUP($A963, '2015 data'!C:G, 5, FALSE), 0))</f>
        <v/>
      </c>
      <c r="G963" s="44" t="str">
        <f>IFERROR(VLOOKUP($A963, '2015 data'!C:G, 4, FALSE), "")</f>
        <v/>
      </c>
      <c r="H963" s="43" t="str">
        <f t="shared" ref="H963:H1000" si="105">IFERROR($E963+$F963, "")</f>
        <v/>
      </c>
      <c r="I963" s="45" t="str">
        <f>IF($G963&lt;&gt;"","Received",IF($A963="","",Validation!$D$6-$D963))</f>
        <v/>
      </c>
      <c r="J963" s="49" t="str">
        <f t="shared" ref="J963:J1000" si="106">IF($I963="", "", IF($I963="Received", 0, 1))</f>
        <v/>
      </c>
      <c r="K963" s="49" t="str">
        <f t="shared" ref="K963:K1000" si="107">IF($J963=1, IF(AND($I963&lt;=30, $I963&gt;=0), "0-30 days", IF(AND($I963&lt;=60, $I963&gt;=31), "31-60 days", IF(AND($I963&lt;=90, $I963&gt;=61), "61-90 days", IF($I963&gt;90, "&gt;90 days", "")))), "")</f>
        <v/>
      </c>
      <c r="L963" s="49" t="str">
        <f t="shared" ref="L963:L1000" si="108">IFERROR(YEAR($D963), "")</f>
        <v/>
      </c>
      <c r="M963" s="49" t="str">
        <f t="shared" ref="M963:M1000" si="109">IFERROR(YEAR($G963), "")</f>
        <v/>
      </c>
      <c r="N963" s="49" t="str">
        <f t="shared" ref="N963:N1000" si="110">IFERROR(MONTH($G963), "")</f>
        <v/>
      </c>
      <c r="O963" t="str">
        <f t="shared" ref="O963:O1000" si="111">IF($A963="","",COUNTIF($A:$A,$A963))</f>
        <v/>
      </c>
    </row>
    <row r="964" spans="1:15" ht="14.4" thickTop="1" thickBot="1" x14ac:dyDescent="0.3">
      <c r="A964" s="41" t="str">
        <f>IF('2015 data'!$A964 = "Sales", '2015 data'!B964, "")</f>
        <v/>
      </c>
      <c r="B964" s="41" t="str">
        <f>IF($A964="", "", VLOOKUP($A964, '2015 data'!B:G, 3, FALSE))</f>
        <v/>
      </c>
      <c r="C964" s="41" t="str">
        <f>IF($A964="", "", VLOOKUP($A964, '2015 data'!B:G, 4, FALSE))</f>
        <v/>
      </c>
      <c r="D964" s="42" t="str">
        <f>IF('2015 Consolidated'!$A964="", "", VLOOKUP('2015 Consolidated'!$A964, '2015 data'!B:G, 5, FALSE))</f>
        <v/>
      </c>
      <c r="E964" s="43" t="str">
        <f>IF($A964="", "", VLOOKUP($A964, '2015 data'!B:G, 6, FALSE))</f>
        <v/>
      </c>
      <c r="F964" s="43" t="str">
        <f>IF($A964="", "", IFERROR(VLOOKUP($A964, '2015 data'!C:G, 5, FALSE), 0))</f>
        <v/>
      </c>
      <c r="G964" s="44" t="str">
        <f>IFERROR(VLOOKUP($A964, '2015 data'!C:G, 4, FALSE), "")</f>
        <v/>
      </c>
      <c r="H964" s="43" t="str">
        <f t="shared" si="105"/>
        <v/>
      </c>
      <c r="I964" s="45" t="str">
        <f>IF($G964&lt;&gt;"","Received",IF($A964="","",Validation!$D$6-$D964))</f>
        <v/>
      </c>
      <c r="J964" s="49" t="str">
        <f t="shared" si="106"/>
        <v/>
      </c>
      <c r="K964" s="49" t="str">
        <f t="shared" si="107"/>
        <v/>
      </c>
      <c r="L964" s="49" t="str">
        <f t="shared" si="108"/>
        <v/>
      </c>
      <c r="M964" s="49" t="str">
        <f t="shared" si="109"/>
        <v/>
      </c>
      <c r="N964" s="49" t="str">
        <f t="shared" si="110"/>
        <v/>
      </c>
      <c r="O964" t="str">
        <f t="shared" si="111"/>
        <v/>
      </c>
    </row>
    <row r="965" spans="1:15" ht="14.4" thickTop="1" thickBot="1" x14ac:dyDescent="0.3">
      <c r="A965" s="41" t="str">
        <f>IF('2015 data'!$A965 = "Sales", '2015 data'!B965, "")</f>
        <v/>
      </c>
      <c r="B965" s="41" t="str">
        <f>IF($A965="", "", VLOOKUP($A965, '2015 data'!B:G, 3, FALSE))</f>
        <v/>
      </c>
      <c r="C965" s="41" t="str">
        <f>IF($A965="", "", VLOOKUP($A965, '2015 data'!B:G, 4, FALSE))</f>
        <v/>
      </c>
      <c r="D965" s="42" t="str">
        <f>IF('2015 Consolidated'!$A965="", "", VLOOKUP('2015 Consolidated'!$A965, '2015 data'!B:G, 5, FALSE))</f>
        <v/>
      </c>
      <c r="E965" s="43" t="str">
        <f>IF($A965="", "", VLOOKUP($A965, '2015 data'!B:G, 6, FALSE))</f>
        <v/>
      </c>
      <c r="F965" s="43" t="str">
        <f>IF($A965="", "", IFERROR(VLOOKUP($A965, '2015 data'!C:G, 5, FALSE), 0))</f>
        <v/>
      </c>
      <c r="G965" s="44" t="str">
        <f>IFERROR(VLOOKUP($A965, '2015 data'!C:G, 4, FALSE), "")</f>
        <v/>
      </c>
      <c r="H965" s="43" t="str">
        <f t="shared" si="105"/>
        <v/>
      </c>
      <c r="I965" s="45" t="str">
        <f>IF($G965&lt;&gt;"","Received",IF($A965="","",Validation!$D$6-$D965))</f>
        <v/>
      </c>
      <c r="J965" s="49" t="str">
        <f t="shared" si="106"/>
        <v/>
      </c>
      <c r="K965" s="49" t="str">
        <f t="shared" si="107"/>
        <v/>
      </c>
      <c r="L965" s="49" t="str">
        <f t="shared" si="108"/>
        <v/>
      </c>
      <c r="M965" s="49" t="str">
        <f t="shared" si="109"/>
        <v/>
      </c>
      <c r="N965" s="49" t="str">
        <f t="shared" si="110"/>
        <v/>
      </c>
      <c r="O965" t="str">
        <f t="shared" si="111"/>
        <v/>
      </c>
    </row>
    <row r="966" spans="1:15" ht="14.4" thickTop="1" thickBot="1" x14ac:dyDescent="0.3">
      <c r="A966" s="41" t="str">
        <f>IF('2015 data'!$A966 = "Sales", '2015 data'!B966, "")</f>
        <v/>
      </c>
      <c r="B966" s="41" t="str">
        <f>IF($A966="", "", VLOOKUP($A966, '2015 data'!B:G, 3, FALSE))</f>
        <v/>
      </c>
      <c r="C966" s="41" t="str">
        <f>IF($A966="", "", VLOOKUP($A966, '2015 data'!B:G, 4, FALSE))</f>
        <v/>
      </c>
      <c r="D966" s="42" t="str">
        <f>IF('2015 Consolidated'!$A966="", "", VLOOKUP('2015 Consolidated'!$A966, '2015 data'!B:G, 5, FALSE))</f>
        <v/>
      </c>
      <c r="E966" s="43" t="str">
        <f>IF($A966="", "", VLOOKUP($A966, '2015 data'!B:G, 6, FALSE))</f>
        <v/>
      </c>
      <c r="F966" s="43" t="str">
        <f>IF($A966="", "", IFERROR(VLOOKUP($A966, '2015 data'!C:G, 5, FALSE), 0))</f>
        <v/>
      </c>
      <c r="G966" s="44" t="str">
        <f>IFERROR(VLOOKUP($A966, '2015 data'!C:G, 4, FALSE), "")</f>
        <v/>
      </c>
      <c r="H966" s="43" t="str">
        <f t="shared" si="105"/>
        <v/>
      </c>
      <c r="I966" s="45" t="str">
        <f>IF($G966&lt;&gt;"","Received",IF($A966="","",Validation!$D$6-$D966))</f>
        <v/>
      </c>
      <c r="J966" s="49" t="str">
        <f t="shared" si="106"/>
        <v/>
      </c>
      <c r="K966" s="49" t="str">
        <f t="shared" si="107"/>
        <v/>
      </c>
      <c r="L966" s="49" t="str">
        <f t="shared" si="108"/>
        <v/>
      </c>
      <c r="M966" s="49" t="str">
        <f t="shared" si="109"/>
        <v/>
      </c>
      <c r="N966" s="49" t="str">
        <f t="shared" si="110"/>
        <v/>
      </c>
      <c r="O966" t="str">
        <f t="shared" si="111"/>
        <v/>
      </c>
    </row>
    <row r="967" spans="1:15" ht="14.4" thickTop="1" thickBot="1" x14ac:dyDescent="0.3">
      <c r="A967" s="41" t="str">
        <f>IF('2015 data'!$A967 = "Sales", '2015 data'!B967, "")</f>
        <v/>
      </c>
      <c r="B967" s="41" t="str">
        <f>IF($A967="", "", VLOOKUP($A967, '2015 data'!B:G, 3, FALSE))</f>
        <v/>
      </c>
      <c r="C967" s="41" t="str">
        <f>IF($A967="", "", VLOOKUP($A967, '2015 data'!B:G, 4, FALSE))</f>
        <v/>
      </c>
      <c r="D967" s="42" t="str">
        <f>IF('2015 Consolidated'!$A967="", "", VLOOKUP('2015 Consolidated'!$A967, '2015 data'!B:G, 5, FALSE))</f>
        <v/>
      </c>
      <c r="E967" s="43" t="str">
        <f>IF($A967="", "", VLOOKUP($A967, '2015 data'!B:G, 6, FALSE))</f>
        <v/>
      </c>
      <c r="F967" s="43" t="str">
        <f>IF($A967="", "", IFERROR(VLOOKUP($A967, '2015 data'!C:G, 5, FALSE), 0))</f>
        <v/>
      </c>
      <c r="G967" s="44" t="str">
        <f>IFERROR(VLOOKUP($A967, '2015 data'!C:G, 4, FALSE), "")</f>
        <v/>
      </c>
      <c r="H967" s="43" t="str">
        <f t="shared" si="105"/>
        <v/>
      </c>
      <c r="I967" s="45" t="str">
        <f>IF($G967&lt;&gt;"","Received",IF($A967="","",Validation!$D$6-$D967))</f>
        <v/>
      </c>
      <c r="J967" s="49" t="str">
        <f t="shared" si="106"/>
        <v/>
      </c>
      <c r="K967" s="49" t="str">
        <f t="shared" si="107"/>
        <v/>
      </c>
      <c r="L967" s="49" t="str">
        <f t="shared" si="108"/>
        <v/>
      </c>
      <c r="M967" s="49" t="str">
        <f t="shared" si="109"/>
        <v/>
      </c>
      <c r="N967" s="49" t="str">
        <f t="shared" si="110"/>
        <v/>
      </c>
      <c r="O967" t="str">
        <f t="shared" si="111"/>
        <v/>
      </c>
    </row>
    <row r="968" spans="1:15" ht="14.4" thickTop="1" thickBot="1" x14ac:dyDescent="0.3">
      <c r="A968" s="41" t="str">
        <f>IF('2015 data'!$A968 = "Sales", '2015 data'!B968, "")</f>
        <v/>
      </c>
      <c r="B968" s="41" t="str">
        <f>IF($A968="", "", VLOOKUP($A968, '2015 data'!B:G, 3, FALSE))</f>
        <v/>
      </c>
      <c r="C968" s="41" t="str">
        <f>IF($A968="", "", VLOOKUP($A968, '2015 data'!B:G, 4, FALSE))</f>
        <v/>
      </c>
      <c r="D968" s="42" t="str">
        <f>IF('2015 Consolidated'!$A968="", "", VLOOKUP('2015 Consolidated'!$A968, '2015 data'!B:G, 5, FALSE))</f>
        <v/>
      </c>
      <c r="E968" s="43" t="str">
        <f>IF($A968="", "", VLOOKUP($A968, '2015 data'!B:G, 6, FALSE))</f>
        <v/>
      </c>
      <c r="F968" s="43" t="str">
        <f>IF($A968="", "", IFERROR(VLOOKUP($A968, '2015 data'!C:G, 5, FALSE), 0))</f>
        <v/>
      </c>
      <c r="G968" s="44" t="str">
        <f>IFERROR(VLOOKUP($A968, '2015 data'!C:G, 4, FALSE), "")</f>
        <v/>
      </c>
      <c r="H968" s="43" t="str">
        <f t="shared" si="105"/>
        <v/>
      </c>
      <c r="I968" s="45" t="str">
        <f>IF($G968&lt;&gt;"","Received",IF($A968="","",Validation!$D$6-$D968))</f>
        <v/>
      </c>
      <c r="J968" s="49" t="str">
        <f t="shared" si="106"/>
        <v/>
      </c>
      <c r="K968" s="49" t="str">
        <f t="shared" si="107"/>
        <v/>
      </c>
      <c r="L968" s="49" t="str">
        <f t="shared" si="108"/>
        <v/>
      </c>
      <c r="M968" s="49" t="str">
        <f t="shared" si="109"/>
        <v/>
      </c>
      <c r="N968" s="49" t="str">
        <f t="shared" si="110"/>
        <v/>
      </c>
      <c r="O968" t="str">
        <f t="shared" si="111"/>
        <v/>
      </c>
    </row>
    <row r="969" spans="1:15" ht="14.4" thickTop="1" thickBot="1" x14ac:dyDescent="0.3">
      <c r="A969" s="41" t="str">
        <f>IF('2015 data'!$A969 = "Sales", '2015 data'!B969, "")</f>
        <v/>
      </c>
      <c r="B969" s="41" t="str">
        <f>IF($A969="", "", VLOOKUP($A969, '2015 data'!B:G, 3, FALSE))</f>
        <v/>
      </c>
      <c r="C969" s="41" t="str">
        <f>IF($A969="", "", VLOOKUP($A969, '2015 data'!B:G, 4, FALSE))</f>
        <v/>
      </c>
      <c r="D969" s="42" t="str">
        <f>IF('2015 Consolidated'!$A969="", "", VLOOKUP('2015 Consolidated'!$A969, '2015 data'!B:G, 5, FALSE))</f>
        <v/>
      </c>
      <c r="E969" s="43" t="str">
        <f>IF($A969="", "", VLOOKUP($A969, '2015 data'!B:G, 6, FALSE))</f>
        <v/>
      </c>
      <c r="F969" s="43" t="str">
        <f>IF($A969="", "", IFERROR(VLOOKUP($A969, '2015 data'!C:G, 5, FALSE), 0))</f>
        <v/>
      </c>
      <c r="G969" s="44" t="str">
        <f>IFERROR(VLOOKUP($A969, '2015 data'!C:G, 4, FALSE), "")</f>
        <v/>
      </c>
      <c r="H969" s="43" t="str">
        <f t="shared" si="105"/>
        <v/>
      </c>
      <c r="I969" s="45" t="str">
        <f>IF($G969&lt;&gt;"","Received",IF($A969="","",Validation!$D$6-$D969))</f>
        <v/>
      </c>
      <c r="J969" s="49" t="str">
        <f t="shared" si="106"/>
        <v/>
      </c>
      <c r="K969" s="49" t="str">
        <f t="shared" si="107"/>
        <v/>
      </c>
      <c r="L969" s="49" t="str">
        <f t="shared" si="108"/>
        <v/>
      </c>
      <c r="M969" s="49" t="str">
        <f t="shared" si="109"/>
        <v/>
      </c>
      <c r="N969" s="49" t="str">
        <f t="shared" si="110"/>
        <v/>
      </c>
      <c r="O969" t="str">
        <f t="shared" si="111"/>
        <v/>
      </c>
    </row>
    <row r="970" spans="1:15" ht="14.4" thickTop="1" thickBot="1" x14ac:dyDescent="0.3">
      <c r="A970" s="41" t="str">
        <f>IF('2015 data'!$A970 = "Sales", '2015 data'!B970, "")</f>
        <v/>
      </c>
      <c r="B970" s="41" t="str">
        <f>IF($A970="", "", VLOOKUP($A970, '2015 data'!B:G, 3, FALSE))</f>
        <v/>
      </c>
      <c r="C970" s="41" t="str">
        <f>IF($A970="", "", VLOOKUP($A970, '2015 data'!B:G, 4, FALSE))</f>
        <v/>
      </c>
      <c r="D970" s="42" t="str">
        <f>IF('2015 Consolidated'!$A970="", "", VLOOKUP('2015 Consolidated'!$A970, '2015 data'!B:G, 5, FALSE))</f>
        <v/>
      </c>
      <c r="E970" s="43" t="str">
        <f>IF($A970="", "", VLOOKUP($A970, '2015 data'!B:G, 6, FALSE))</f>
        <v/>
      </c>
      <c r="F970" s="43" t="str">
        <f>IF($A970="", "", IFERROR(VLOOKUP($A970, '2015 data'!C:G, 5, FALSE), 0))</f>
        <v/>
      </c>
      <c r="G970" s="44" t="str">
        <f>IFERROR(VLOOKUP($A970, '2015 data'!C:G, 4, FALSE), "")</f>
        <v/>
      </c>
      <c r="H970" s="43" t="str">
        <f t="shared" si="105"/>
        <v/>
      </c>
      <c r="I970" s="45" t="str">
        <f>IF($G970&lt;&gt;"","Received",IF($A970="","",Validation!$D$6-$D970))</f>
        <v/>
      </c>
      <c r="J970" s="49" t="str">
        <f t="shared" si="106"/>
        <v/>
      </c>
      <c r="K970" s="49" t="str">
        <f t="shared" si="107"/>
        <v/>
      </c>
      <c r="L970" s="49" t="str">
        <f t="shared" si="108"/>
        <v/>
      </c>
      <c r="M970" s="49" t="str">
        <f t="shared" si="109"/>
        <v/>
      </c>
      <c r="N970" s="49" t="str">
        <f t="shared" si="110"/>
        <v/>
      </c>
      <c r="O970" t="str">
        <f t="shared" si="111"/>
        <v/>
      </c>
    </row>
    <row r="971" spans="1:15" ht="14.4" thickTop="1" thickBot="1" x14ac:dyDescent="0.3">
      <c r="A971" s="41" t="str">
        <f>IF('2015 data'!$A971 = "Sales", '2015 data'!B971, "")</f>
        <v/>
      </c>
      <c r="B971" s="41" t="str">
        <f>IF($A971="", "", VLOOKUP($A971, '2015 data'!B:G, 3, FALSE))</f>
        <v/>
      </c>
      <c r="C971" s="41" t="str">
        <f>IF($A971="", "", VLOOKUP($A971, '2015 data'!B:G, 4, FALSE))</f>
        <v/>
      </c>
      <c r="D971" s="42" t="str">
        <f>IF('2015 Consolidated'!$A971="", "", VLOOKUP('2015 Consolidated'!$A971, '2015 data'!B:G, 5, FALSE))</f>
        <v/>
      </c>
      <c r="E971" s="43" t="str">
        <f>IF($A971="", "", VLOOKUP($A971, '2015 data'!B:G, 6, FALSE))</f>
        <v/>
      </c>
      <c r="F971" s="43" t="str">
        <f>IF($A971="", "", IFERROR(VLOOKUP($A971, '2015 data'!C:G, 5, FALSE), 0))</f>
        <v/>
      </c>
      <c r="G971" s="44" t="str">
        <f>IFERROR(VLOOKUP($A971, '2015 data'!C:G, 4, FALSE), "")</f>
        <v/>
      </c>
      <c r="H971" s="43" t="str">
        <f t="shared" si="105"/>
        <v/>
      </c>
      <c r="I971" s="45" t="str">
        <f>IF($G971&lt;&gt;"","Received",IF($A971="","",Validation!$D$6-$D971))</f>
        <v/>
      </c>
      <c r="J971" s="49" t="str">
        <f t="shared" si="106"/>
        <v/>
      </c>
      <c r="K971" s="49" t="str">
        <f t="shared" si="107"/>
        <v/>
      </c>
      <c r="L971" s="49" t="str">
        <f t="shared" si="108"/>
        <v/>
      </c>
      <c r="M971" s="49" t="str">
        <f t="shared" si="109"/>
        <v/>
      </c>
      <c r="N971" s="49" t="str">
        <f t="shared" si="110"/>
        <v/>
      </c>
      <c r="O971" t="str">
        <f t="shared" si="111"/>
        <v/>
      </c>
    </row>
    <row r="972" spans="1:15" ht="14.4" thickTop="1" thickBot="1" x14ac:dyDescent="0.3">
      <c r="A972" s="41" t="str">
        <f>IF('2015 data'!$A972 = "Sales", '2015 data'!B972, "")</f>
        <v/>
      </c>
      <c r="B972" s="41" t="str">
        <f>IF($A972="", "", VLOOKUP($A972, '2015 data'!B:G, 3, FALSE))</f>
        <v/>
      </c>
      <c r="C972" s="41" t="str">
        <f>IF($A972="", "", VLOOKUP($A972, '2015 data'!B:G, 4, FALSE))</f>
        <v/>
      </c>
      <c r="D972" s="42" t="str">
        <f>IF('2015 Consolidated'!$A972="", "", VLOOKUP('2015 Consolidated'!$A972, '2015 data'!B:G, 5, FALSE))</f>
        <v/>
      </c>
      <c r="E972" s="43" t="str">
        <f>IF($A972="", "", VLOOKUP($A972, '2015 data'!B:G, 6, FALSE))</f>
        <v/>
      </c>
      <c r="F972" s="43" t="str">
        <f>IF($A972="", "", IFERROR(VLOOKUP($A972, '2015 data'!C:G, 5, FALSE), 0))</f>
        <v/>
      </c>
      <c r="G972" s="44" t="str">
        <f>IFERROR(VLOOKUP($A972, '2015 data'!C:G, 4, FALSE), "")</f>
        <v/>
      </c>
      <c r="H972" s="43" t="str">
        <f t="shared" si="105"/>
        <v/>
      </c>
      <c r="I972" s="45" t="str">
        <f>IF($G972&lt;&gt;"","Received",IF($A972="","",Validation!$D$6-$D972))</f>
        <v/>
      </c>
      <c r="J972" s="49" t="str">
        <f t="shared" si="106"/>
        <v/>
      </c>
      <c r="K972" s="49" t="str">
        <f t="shared" si="107"/>
        <v/>
      </c>
      <c r="L972" s="49" t="str">
        <f t="shared" si="108"/>
        <v/>
      </c>
      <c r="M972" s="49" t="str">
        <f t="shared" si="109"/>
        <v/>
      </c>
      <c r="N972" s="49" t="str">
        <f t="shared" si="110"/>
        <v/>
      </c>
      <c r="O972" t="str">
        <f t="shared" si="111"/>
        <v/>
      </c>
    </row>
    <row r="973" spans="1:15" ht="14.4" thickTop="1" thickBot="1" x14ac:dyDescent="0.3">
      <c r="A973" s="41" t="str">
        <f>IF('2015 data'!$A973 = "Sales", '2015 data'!B973, "")</f>
        <v/>
      </c>
      <c r="B973" s="41" t="str">
        <f>IF($A973="", "", VLOOKUP($A973, '2015 data'!B:G, 3, FALSE))</f>
        <v/>
      </c>
      <c r="C973" s="41" t="str">
        <f>IF($A973="", "", VLOOKUP($A973, '2015 data'!B:G, 4, FALSE))</f>
        <v/>
      </c>
      <c r="D973" s="42" t="str">
        <f>IF('2015 Consolidated'!$A973="", "", VLOOKUP('2015 Consolidated'!$A973, '2015 data'!B:G, 5, FALSE))</f>
        <v/>
      </c>
      <c r="E973" s="43" t="str">
        <f>IF($A973="", "", VLOOKUP($A973, '2015 data'!B:G, 6, FALSE))</f>
        <v/>
      </c>
      <c r="F973" s="43" t="str">
        <f>IF($A973="", "", IFERROR(VLOOKUP($A973, '2015 data'!C:G, 5, FALSE), 0))</f>
        <v/>
      </c>
      <c r="G973" s="44" t="str">
        <f>IFERROR(VLOOKUP($A973, '2015 data'!C:G, 4, FALSE), "")</f>
        <v/>
      </c>
      <c r="H973" s="43" t="str">
        <f t="shared" si="105"/>
        <v/>
      </c>
      <c r="I973" s="45" t="str">
        <f>IF($G973&lt;&gt;"","Received",IF($A973="","",Validation!$D$6-$D973))</f>
        <v/>
      </c>
      <c r="J973" s="49" t="str">
        <f t="shared" si="106"/>
        <v/>
      </c>
      <c r="K973" s="49" t="str">
        <f t="shared" si="107"/>
        <v/>
      </c>
      <c r="L973" s="49" t="str">
        <f t="shared" si="108"/>
        <v/>
      </c>
      <c r="M973" s="49" t="str">
        <f t="shared" si="109"/>
        <v/>
      </c>
      <c r="N973" s="49" t="str">
        <f t="shared" si="110"/>
        <v/>
      </c>
      <c r="O973" t="str">
        <f t="shared" si="111"/>
        <v/>
      </c>
    </row>
    <row r="974" spans="1:15" ht="14.4" thickTop="1" thickBot="1" x14ac:dyDescent="0.3">
      <c r="A974" s="41" t="str">
        <f>IF('2015 data'!$A974 = "Sales", '2015 data'!B974, "")</f>
        <v/>
      </c>
      <c r="B974" s="41" t="str">
        <f>IF($A974="", "", VLOOKUP($A974, '2015 data'!B:G, 3, FALSE))</f>
        <v/>
      </c>
      <c r="C974" s="41" t="str">
        <f>IF($A974="", "", VLOOKUP($A974, '2015 data'!B:G, 4, FALSE))</f>
        <v/>
      </c>
      <c r="D974" s="42" t="str">
        <f>IF('2015 Consolidated'!$A974="", "", VLOOKUP('2015 Consolidated'!$A974, '2015 data'!B:G, 5, FALSE))</f>
        <v/>
      </c>
      <c r="E974" s="43" t="str">
        <f>IF($A974="", "", VLOOKUP($A974, '2015 data'!B:G, 6, FALSE))</f>
        <v/>
      </c>
      <c r="F974" s="43" t="str">
        <f>IF($A974="", "", IFERROR(VLOOKUP($A974, '2015 data'!C:G, 5, FALSE), 0))</f>
        <v/>
      </c>
      <c r="G974" s="44" t="str">
        <f>IFERROR(VLOOKUP($A974, '2015 data'!C:G, 4, FALSE), "")</f>
        <v/>
      </c>
      <c r="H974" s="43" t="str">
        <f t="shared" si="105"/>
        <v/>
      </c>
      <c r="I974" s="45" t="str">
        <f>IF($G974&lt;&gt;"","Received",IF($A974="","",Validation!$D$6-$D974))</f>
        <v/>
      </c>
      <c r="J974" s="49" t="str">
        <f t="shared" si="106"/>
        <v/>
      </c>
      <c r="K974" s="49" t="str">
        <f t="shared" si="107"/>
        <v/>
      </c>
      <c r="L974" s="49" t="str">
        <f t="shared" si="108"/>
        <v/>
      </c>
      <c r="M974" s="49" t="str">
        <f t="shared" si="109"/>
        <v/>
      </c>
      <c r="N974" s="49" t="str">
        <f t="shared" si="110"/>
        <v/>
      </c>
      <c r="O974" t="str">
        <f t="shared" si="111"/>
        <v/>
      </c>
    </row>
    <row r="975" spans="1:15" ht="14.4" thickTop="1" thickBot="1" x14ac:dyDescent="0.3">
      <c r="A975" s="41" t="str">
        <f>IF('2015 data'!$A975 = "Sales", '2015 data'!B975, "")</f>
        <v/>
      </c>
      <c r="B975" s="41" t="str">
        <f>IF($A975="", "", VLOOKUP($A975, '2015 data'!B:G, 3, FALSE))</f>
        <v/>
      </c>
      <c r="C975" s="41" t="str">
        <f>IF($A975="", "", VLOOKUP($A975, '2015 data'!B:G, 4, FALSE))</f>
        <v/>
      </c>
      <c r="D975" s="42" t="str">
        <f>IF('2015 Consolidated'!$A975="", "", VLOOKUP('2015 Consolidated'!$A975, '2015 data'!B:G, 5, FALSE))</f>
        <v/>
      </c>
      <c r="E975" s="43" t="str">
        <f>IF($A975="", "", VLOOKUP($A975, '2015 data'!B:G, 6, FALSE))</f>
        <v/>
      </c>
      <c r="F975" s="43" t="str">
        <f>IF($A975="", "", IFERROR(VLOOKUP($A975, '2015 data'!C:G, 5, FALSE), 0))</f>
        <v/>
      </c>
      <c r="G975" s="44" t="str">
        <f>IFERROR(VLOOKUP($A975, '2015 data'!C:G, 4, FALSE), "")</f>
        <v/>
      </c>
      <c r="H975" s="43" t="str">
        <f t="shared" si="105"/>
        <v/>
      </c>
      <c r="I975" s="45" t="str">
        <f>IF($G975&lt;&gt;"","Received",IF($A975="","",Validation!$D$6-$D975))</f>
        <v/>
      </c>
      <c r="J975" s="49" t="str">
        <f t="shared" si="106"/>
        <v/>
      </c>
      <c r="K975" s="49" t="str">
        <f t="shared" si="107"/>
        <v/>
      </c>
      <c r="L975" s="49" t="str">
        <f t="shared" si="108"/>
        <v/>
      </c>
      <c r="M975" s="49" t="str">
        <f t="shared" si="109"/>
        <v/>
      </c>
      <c r="N975" s="49" t="str">
        <f t="shared" si="110"/>
        <v/>
      </c>
      <c r="O975" t="str">
        <f t="shared" si="111"/>
        <v/>
      </c>
    </row>
    <row r="976" spans="1:15" ht="14.4" thickTop="1" thickBot="1" x14ac:dyDescent="0.3">
      <c r="A976" s="41" t="str">
        <f>IF('2015 data'!$A976 = "Sales", '2015 data'!B976, "")</f>
        <v/>
      </c>
      <c r="B976" s="41" t="str">
        <f>IF($A976="", "", VLOOKUP($A976, '2015 data'!B:G, 3, FALSE))</f>
        <v/>
      </c>
      <c r="C976" s="41" t="str">
        <f>IF($A976="", "", VLOOKUP($A976, '2015 data'!B:G, 4, FALSE))</f>
        <v/>
      </c>
      <c r="D976" s="42" t="str">
        <f>IF('2015 Consolidated'!$A976="", "", VLOOKUP('2015 Consolidated'!$A976, '2015 data'!B:G, 5, FALSE))</f>
        <v/>
      </c>
      <c r="E976" s="43" t="str">
        <f>IF($A976="", "", VLOOKUP($A976, '2015 data'!B:G, 6, FALSE))</f>
        <v/>
      </c>
      <c r="F976" s="43" t="str">
        <f>IF($A976="", "", IFERROR(VLOOKUP($A976, '2015 data'!C:G, 5, FALSE), 0))</f>
        <v/>
      </c>
      <c r="G976" s="44" t="str">
        <f>IFERROR(VLOOKUP($A976, '2015 data'!C:G, 4, FALSE), "")</f>
        <v/>
      </c>
      <c r="H976" s="43" t="str">
        <f t="shared" si="105"/>
        <v/>
      </c>
      <c r="I976" s="45" t="str">
        <f>IF($G976&lt;&gt;"","Received",IF($A976="","",Validation!$D$6-$D976))</f>
        <v/>
      </c>
      <c r="J976" s="49" t="str">
        <f t="shared" si="106"/>
        <v/>
      </c>
      <c r="K976" s="49" t="str">
        <f t="shared" si="107"/>
        <v/>
      </c>
      <c r="L976" s="49" t="str">
        <f t="shared" si="108"/>
        <v/>
      </c>
      <c r="M976" s="49" t="str">
        <f t="shared" si="109"/>
        <v/>
      </c>
      <c r="N976" s="49" t="str">
        <f t="shared" si="110"/>
        <v/>
      </c>
      <c r="O976" t="str">
        <f t="shared" si="111"/>
        <v/>
      </c>
    </row>
    <row r="977" spans="1:15" ht="14.4" thickTop="1" thickBot="1" x14ac:dyDescent="0.3">
      <c r="A977" s="41" t="str">
        <f>IF('2015 data'!$A977 = "Sales", '2015 data'!B977, "")</f>
        <v/>
      </c>
      <c r="B977" s="41" t="str">
        <f>IF($A977="", "", VLOOKUP($A977, '2015 data'!B:G, 3, FALSE))</f>
        <v/>
      </c>
      <c r="C977" s="41" t="str">
        <f>IF($A977="", "", VLOOKUP($A977, '2015 data'!B:G, 4, FALSE))</f>
        <v/>
      </c>
      <c r="D977" s="42" t="str">
        <f>IF('2015 Consolidated'!$A977="", "", VLOOKUP('2015 Consolidated'!$A977, '2015 data'!B:G, 5, FALSE))</f>
        <v/>
      </c>
      <c r="E977" s="43" t="str">
        <f>IF($A977="", "", VLOOKUP($A977, '2015 data'!B:G, 6, FALSE))</f>
        <v/>
      </c>
      <c r="F977" s="43" t="str">
        <f>IF($A977="", "", IFERROR(VLOOKUP($A977, '2015 data'!C:G, 5, FALSE), 0))</f>
        <v/>
      </c>
      <c r="G977" s="44" t="str">
        <f>IFERROR(VLOOKUP($A977, '2015 data'!C:G, 4, FALSE), "")</f>
        <v/>
      </c>
      <c r="H977" s="43" t="str">
        <f t="shared" si="105"/>
        <v/>
      </c>
      <c r="I977" s="45" t="str">
        <f>IF($G977&lt;&gt;"","Received",IF($A977="","",Validation!$D$6-$D977))</f>
        <v/>
      </c>
      <c r="J977" s="49" t="str">
        <f t="shared" si="106"/>
        <v/>
      </c>
      <c r="K977" s="49" t="str">
        <f t="shared" si="107"/>
        <v/>
      </c>
      <c r="L977" s="49" t="str">
        <f t="shared" si="108"/>
        <v/>
      </c>
      <c r="M977" s="49" t="str">
        <f t="shared" si="109"/>
        <v/>
      </c>
      <c r="N977" s="49" t="str">
        <f t="shared" si="110"/>
        <v/>
      </c>
      <c r="O977" t="str">
        <f t="shared" si="111"/>
        <v/>
      </c>
    </row>
    <row r="978" spans="1:15" ht="14.4" thickTop="1" thickBot="1" x14ac:dyDescent="0.3">
      <c r="A978" s="41" t="str">
        <f>IF('2015 data'!$A978 = "Sales", '2015 data'!B978, "")</f>
        <v/>
      </c>
      <c r="B978" s="41" t="str">
        <f>IF($A978="", "", VLOOKUP($A978, '2015 data'!B:G, 3, FALSE))</f>
        <v/>
      </c>
      <c r="C978" s="41" t="str">
        <f>IF($A978="", "", VLOOKUP($A978, '2015 data'!B:G, 4, FALSE))</f>
        <v/>
      </c>
      <c r="D978" s="42" t="str">
        <f>IF('2015 Consolidated'!$A978="", "", VLOOKUP('2015 Consolidated'!$A978, '2015 data'!B:G, 5, FALSE))</f>
        <v/>
      </c>
      <c r="E978" s="43" t="str">
        <f>IF($A978="", "", VLOOKUP($A978, '2015 data'!B:G, 6, FALSE))</f>
        <v/>
      </c>
      <c r="F978" s="43" t="str">
        <f>IF($A978="", "", IFERROR(VLOOKUP($A978, '2015 data'!C:G, 5, FALSE), 0))</f>
        <v/>
      </c>
      <c r="G978" s="44" t="str">
        <f>IFERROR(VLOOKUP($A978, '2015 data'!C:G, 4, FALSE), "")</f>
        <v/>
      </c>
      <c r="H978" s="43" t="str">
        <f t="shared" si="105"/>
        <v/>
      </c>
      <c r="I978" s="45" t="str">
        <f>IF($G978&lt;&gt;"","Received",IF($A978="","",Validation!$D$6-$D978))</f>
        <v/>
      </c>
      <c r="J978" s="49" t="str">
        <f t="shared" si="106"/>
        <v/>
      </c>
      <c r="K978" s="49" t="str">
        <f t="shared" si="107"/>
        <v/>
      </c>
      <c r="L978" s="49" t="str">
        <f t="shared" si="108"/>
        <v/>
      </c>
      <c r="M978" s="49" t="str">
        <f t="shared" si="109"/>
        <v/>
      </c>
      <c r="N978" s="49" t="str">
        <f t="shared" si="110"/>
        <v/>
      </c>
      <c r="O978" t="str">
        <f t="shared" si="111"/>
        <v/>
      </c>
    </row>
    <row r="979" spans="1:15" ht="14.4" thickTop="1" thickBot="1" x14ac:dyDescent="0.3">
      <c r="A979" s="41" t="str">
        <f>IF('2015 data'!$A979 = "Sales", '2015 data'!B979, "")</f>
        <v/>
      </c>
      <c r="B979" s="41" t="str">
        <f>IF($A979="", "", VLOOKUP($A979, '2015 data'!B:G, 3, FALSE))</f>
        <v/>
      </c>
      <c r="C979" s="41" t="str">
        <f>IF($A979="", "", VLOOKUP($A979, '2015 data'!B:G, 4, FALSE))</f>
        <v/>
      </c>
      <c r="D979" s="42" t="str">
        <f>IF('2015 Consolidated'!$A979="", "", VLOOKUP('2015 Consolidated'!$A979, '2015 data'!B:G, 5, FALSE))</f>
        <v/>
      </c>
      <c r="E979" s="43" t="str">
        <f>IF($A979="", "", VLOOKUP($A979, '2015 data'!B:G, 6, FALSE))</f>
        <v/>
      </c>
      <c r="F979" s="43" t="str">
        <f>IF($A979="", "", IFERROR(VLOOKUP($A979, '2015 data'!C:G, 5, FALSE), 0))</f>
        <v/>
      </c>
      <c r="G979" s="44" t="str">
        <f>IFERROR(VLOOKUP($A979, '2015 data'!C:G, 4, FALSE), "")</f>
        <v/>
      </c>
      <c r="H979" s="43" t="str">
        <f t="shared" si="105"/>
        <v/>
      </c>
      <c r="I979" s="45" t="str">
        <f>IF($G979&lt;&gt;"","Received",IF($A979="","",Validation!$D$6-$D979))</f>
        <v/>
      </c>
      <c r="J979" s="49" t="str">
        <f t="shared" si="106"/>
        <v/>
      </c>
      <c r="K979" s="49" t="str">
        <f t="shared" si="107"/>
        <v/>
      </c>
      <c r="L979" s="49" t="str">
        <f t="shared" si="108"/>
        <v/>
      </c>
      <c r="M979" s="49" t="str">
        <f t="shared" si="109"/>
        <v/>
      </c>
      <c r="N979" s="49" t="str">
        <f t="shared" si="110"/>
        <v/>
      </c>
      <c r="O979" t="str">
        <f t="shared" si="111"/>
        <v/>
      </c>
    </row>
    <row r="980" spans="1:15" ht="14.4" thickTop="1" thickBot="1" x14ac:dyDescent="0.3">
      <c r="A980" s="41" t="str">
        <f>IF('2015 data'!$A980 = "Sales", '2015 data'!B980, "")</f>
        <v/>
      </c>
      <c r="B980" s="41" t="str">
        <f>IF($A980="", "", VLOOKUP($A980, '2015 data'!B:G, 3, FALSE))</f>
        <v/>
      </c>
      <c r="C980" s="41" t="str">
        <f>IF($A980="", "", VLOOKUP($A980, '2015 data'!B:G, 4, FALSE))</f>
        <v/>
      </c>
      <c r="D980" s="42" t="str">
        <f>IF('2015 Consolidated'!$A980="", "", VLOOKUP('2015 Consolidated'!$A980, '2015 data'!B:G, 5, FALSE))</f>
        <v/>
      </c>
      <c r="E980" s="43" t="str">
        <f>IF($A980="", "", VLOOKUP($A980, '2015 data'!B:G, 6, FALSE))</f>
        <v/>
      </c>
      <c r="F980" s="43" t="str">
        <f>IF($A980="", "", IFERROR(VLOOKUP($A980, '2015 data'!C:G, 5, FALSE), 0))</f>
        <v/>
      </c>
      <c r="G980" s="44" t="str">
        <f>IFERROR(VLOOKUP($A980, '2015 data'!C:G, 4, FALSE), "")</f>
        <v/>
      </c>
      <c r="H980" s="43" t="str">
        <f t="shared" si="105"/>
        <v/>
      </c>
      <c r="I980" s="45" t="str">
        <f>IF($G980&lt;&gt;"","Received",IF($A980="","",Validation!$D$6-$D980))</f>
        <v/>
      </c>
      <c r="J980" s="49" t="str">
        <f t="shared" si="106"/>
        <v/>
      </c>
      <c r="K980" s="49" t="str">
        <f t="shared" si="107"/>
        <v/>
      </c>
      <c r="L980" s="49" t="str">
        <f t="shared" si="108"/>
        <v/>
      </c>
      <c r="M980" s="49" t="str">
        <f t="shared" si="109"/>
        <v/>
      </c>
      <c r="N980" s="49" t="str">
        <f t="shared" si="110"/>
        <v/>
      </c>
      <c r="O980" t="str">
        <f t="shared" si="111"/>
        <v/>
      </c>
    </row>
    <row r="981" spans="1:15" ht="14.4" thickTop="1" thickBot="1" x14ac:dyDescent="0.3">
      <c r="A981" s="41" t="str">
        <f>IF('2015 data'!$A981 = "Sales", '2015 data'!B981, "")</f>
        <v/>
      </c>
      <c r="B981" s="41" t="str">
        <f>IF($A981="", "", VLOOKUP($A981, '2015 data'!B:G, 3, FALSE))</f>
        <v/>
      </c>
      <c r="C981" s="41" t="str">
        <f>IF($A981="", "", VLOOKUP($A981, '2015 data'!B:G, 4, FALSE))</f>
        <v/>
      </c>
      <c r="D981" s="42" t="str">
        <f>IF('2015 Consolidated'!$A981="", "", VLOOKUP('2015 Consolidated'!$A981, '2015 data'!B:G, 5, FALSE))</f>
        <v/>
      </c>
      <c r="E981" s="43" t="str">
        <f>IF($A981="", "", VLOOKUP($A981, '2015 data'!B:G, 6, FALSE))</f>
        <v/>
      </c>
      <c r="F981" s="43" t="str">
        <f>IF($A981="", "", IFERROR(VLOOKUP($A981, '2015 data'!C:G, 5, FALSE), 0))</f>
        <v/>
      </c>
      <c r="G981" s="44" t="str">
        <f>IFERROR(VLOOKUP($A981, '2015 data'!C:G, 4, FALSE), "")</f>
        <v/>
      </c>
      <c r="H981" s="43" t="str">
        <f t="shared" si="105"/>
        <v/>
      </c>
      <c r="I981" s="45" t="str">
        <f>IF($G981&lt;&gt;"","Received",IF($A981="","",Validation!$D$6-$D981))</f>
        <v/>
      </c>
      <c r="J981" s="49" t="str">
        <f t="shared" si="106"/>
        <v/>
      </c>
      <c r="K981" s="49" t="str">
        <f t="shared" si="107"/>
        <v/>
      </c>
      <c r="L981" s="49" t="str">
        <f t="shared" si="108"/>
        <v/>
      </c>
      <c r="M981" s="49" t="str">
        <f t="shared" si="109"/>
        <v/>
      </c>
      <c r="N981" s="49" t="str">
        <f t="shared" si="110"/>
        <v/>
      </c>
      <c r="O981" t="str">
        <f t="shared" si="111"/>
        <v/>
      </c>
    </row>
    <row r="982" spans="1:15" ht="14.4" thickTop="1" thickBot="1" x14ac:dyDescent="0.3">
      <c r="A982" s="41" t="str">
        <f>IF('2015 data'!$A982 = "Sales", '2015 data'!B982, "")</f>
        <v/>
      </c>
      <c r="B982" s="41" t="str">
        <f>IF($A982="", "", VLOOKUP($A982, '2015 data'!B:G, 3, FALSE))</f>
        <v/>
      </c>
      <c r="C982" s="41" t="str">
        <f>IF($A982="", "", VLOOKUP($A982, '2015 data'!B:G, 4, FALSE))</f>
        <v/>
      </c>
      <c r="D982" s="42" t="str">
        <f>IF('2015 Consolidated'!$A982="", "", VLOOKUP('2015 Consolidated'!$A982, '2015 data'!B:G, 5, FALSE))</f>
        <v/>
      </c>
      <c r="E982" s="43" t="str">
        <f>IF($A982="", "", VLOOKUP($A982, '2015 data'!B:G, 6, FALSE))</f>
        <v/>
      </c>
      <c r="F982" s="43" t="str">
        <f>IF($A982="", "", IFERROR(VLOOKUP($A982, '2015 data'!C:G, 5, FALSE), 0))</f>
        <v/>
      </c>
      <c r="G982" s="44" t="str">
        <f>IFERROR(VLOOKUP($A982, '2015 data'!C:G, 4, FALSE), "")</f>
        <v/>
      </c>
      <c r="H982" s="43" t="str">
        <f t="shared" si="105"/>
        <v/>
      </c>
      <c r="I982" s="45" t="str">
        <f>IF($G982&lt;&gt;"","Received",IF($A982="","",Validation!$D$6-$D982))</f>
        <v/>
      </c>
      <c r="J982" s="49" t="str">
        <f t="shared" si="106"/>
        <v/>
      </c>
      <c r="K982" s="49" t="str">
        <f t="shared" si="107"/>
        <v/>
      </c>
      <c r="L982" s="49" t="str">
        <f t="shared" si="108"/>
        <v/>
      </c>
      <c r="M982" s="49" t="str">
        <f t="shared" si="109"/>
        <v/>
      </c>
      <c r="N982" s="49" t="str">
        <f t="shared" si="110"/>
        <v/>
      </c>
      <c r="O982" t="str">
        <f t="shared" si="111"/>
        <v/>
      </c>
    </row>
    <row r="983" spans="1:15" ht="14.4" thickTop="1" thickBot="1" x14ac:dyDescent="0.3">
      <c r="A983" s="41" t="str">
        <f>IF('2015 data'!$A983 = "Sales", '2015 data'!B983, "")</f>
        <v/>
      </c>
      <c r="B983" s="41" t="str">
        <f>IF($A983="", "", VLOOKUP($A983, '2015 data'!B:G, 3, FALSE))</f>
        <v/>
      </c>
      <c r="C983" s="41" t="str">
        <f>IF($A983="", "", VLOOKUP($A983, '2015 data'!B:G, 4, FALSE))</f>
        <v/>
      </c>
      <c r="D983" s="42" t="str">
        <f>IF('2015 Consolidated'!$A983="", "", VLOOKUP('2015 Consolidated'!$A983, '2015 data'!B:G, 5, FALSE))</f>
        <v/>
      </c>
      <c r="E983" s="43" t="str">
        <f>IF($A983="", "", VLOOKUP($A983, '2015 data'!B:G, 6, FALSE))</f>
        <v/>
      </c>
      <c r="F983" s="43" t="str">
        <f>IF($A983="", "", IFERROR(VLOOKUP($A983, '2015 data'!C:G, 5, FALSE), 0))</f>
        <v/>
      </c>
      <c r="G983" s="44" t="str">
        <f>IFERROR(VLOOKUP($A983, '2015 data'!C:G, 4, FALSE), "")</f>
        <v/>
      </c>
      <c r="H983" s="43" t="str">
        <f t="shared" si="105"/>
        <v/>
      </c>
      <c r="I983" s="45" t="str">
        <f>IF($G983&lt;&gt;"","Received",IF($A983="","",Validation!$D$6-$D983))</f>
        <v/>
      </c>
      <c r="J983" s="49" t="str">
        <f t="shared" si="106"/>
        <v/>
      </c>
      <c r="K983" s="49" t="str">
        <f t="shared" si="107"/>
        <v/>
      </c>
      <c r="L983" s="49" t="str">
        <f t="shared" si="108"/>
        <v/>
      </c>
      <c r="M983" s="49" t="str">
        <f t="shared" si="109"/>
        <v/>
      </c>
      <c r="N983" s="49" t="str">
        <f t="shared" si="110"/>
        <v/>
      </c>
      <c r="O983" t="str">
        <f t="shared" si="111"/>
        <v/>
      </c>
    </row>
    <row r="984" spans="1:15" ht="14.4" thickTop="1" thickBot="1" x14ac:dyDescent="0.3">
      <c r="A984" s="41" t="str">
        <f>IF('2015 data'!$A984 = "Sales", '2015 data'!B984, "")</f>
        <v/>
      </c>
      <c r="B984" s="41" t="str">
        <f>IF($A984="", "", VLOOKUP($A984, '2015 data'!B:G, 3, FALSE))</f>
        <v/>
      </c>
      <c r="C984" s="41" t="str">
        <f>IF($A984="", "", VLOOKUP($A984, '2015 data'!B:G, 4, FALSE))</f>
        <v/>
      </c>
      <c r="D984" s="42" t="str">
        <f>IF('2015 Consolidated'!$A984="", "", VLOOKUP('2015 Consolidated'!$A984, '2015 data'!B:G, 5, FALSE))</f>
        <v/>
      </c>
      <c r="E984" s="43" t="str">
        <f>IF($A984="", "", VLOOKUP($A984, '2015 data'!B:G, 6, FALSE))</f>
        <v/>
      </c>
      <c r="F984" s="43" t="str">
        <f>IF($A984="", "", IFERROR(VLOOKUP($A984, '2015 data'!C:G, 5, FALSE), 0))</f>
        <v/>
      </c>
      <c r="G984" s="44" t="str">
        <f>IFERROR(VLOOKUP($A984, '2015 data'!C:G, 4, FALSE), "")</f>
        <v/>
      </c>
      <c r="H984" s="43" t="str">
        <f t="shared" si="105"/>
        <v/>
      </c>
      <c r="I984" s="45" t="str">
        <f>IF($G984&lt;&gt;"","Received",IF($A984="","",Validation!$D$6-$D984))</f>
        <v/>
      </c>
      <c r="J984" s="49" t="str">
        <f t="shared" si="106"/>
        <v/>
      </c>
      <c r="K984" s="49" t="str">
        <f t="shared" si="107"/>
        <v/>
      </c>
      <c r="L984" s="49" t="str">
        <f t="shared" si="108"/>
        <v/>
      </c>
      <c r="M984" s="49" t="str">
        <f t="shared" si="109"/>
        <v/>
      </c>
      <c r="N984" s="49" t="str">
        <f t="shared" si="110"/>
        <v/>
      </c>
      <c r="O984" t="str">
        <f t="shared" si="111"/>
        <v/>
      </c>
    </row>
    <row r="985" spans="1:15" ht="14.4" thickTop="1" thickBot="1" x14ac:dyDescent="0.3">
      <c r="A985" s="41" t="str">
        <f>IF('2015 data'!$A985 = "Sales", '2015 data'!B985, "")</f>
        <v/>
      </c>
      <c r="B985" s="41" t="str">
        <f>IF($A985="", "", VLOOKUP($A985, '2015 data'!B:G, 3, FALSE))</f>
        <v/>
      </c>
      <c r="C985" s="41" t="str">
        <f>IF($A985="", "", VLOOKUP($A985, '2015 data'!B:G, 4, FALSE))</f>
        <v/>
      </c>
      <c r="D985" s="42" t="str">
        <f>IF('2015 Consolidated'!$A985="", "", VLOOKUP('2015 Consolidated'!$A985, '2015 data'!B:G, 5, FALSE))</f>
        <v/>
      </c>
      <c r="E985" s="43" t="str">
        <f>IF($A985="", "", VLOOKUP($A985, '2015 data'!B:G, 6, FALSE))</f>
        <v/>
      </c>
      <c r="F985" s="43" t="str">
        <f>IF($A985="", "", IFERROR(VLOOKUP($A985, '2015 data'!C:G, 5, FALSE), 0))</f>
        <v/>
      </c>
      <c r="G985" s="44" t="str">
        <f>IFERROR(VLOOKUP($A985, '2015 data'!C:G, 4, FALSE), "")</f>
        <v/>
      </c>
      <c r="H985" s="43" t="str">
        <f t="shared" si="105"/>
        <v/>
      </c>
      <c r="I985" s="45" t="str">
        <f>IF($G985&lt;&gt;"","Received",IF($A985="","",Validation!$D$6-$D985))</f>
        <v/>
      </c>
      <c r="J985" s="49" t="str">
        <f t="shared" si="106"/>
        <v/>
      </c>
      <c r="K985" s="49" t="str">
        <f t="shared" si="107"/>
        <v/>
      </c>
      <c r="L985" s="49" t="str">
        <f t="shared" si="108"/>
        <v/>
      </c>
      <c r="M985" s="49" t="str">
        <f t="shared" si="109"/>
        <v/>
      </c>
      <c r="N985" s="49" t="str">
        <f t="shared" si="110"/>
        <v/>
      </c>
      <c r="O985" t="str">
        <f t="shared" si="111"/>
        <v/>
      </c>
    </row>
    <row r="986" spans="1:15" ht="14.4" thickTop="1" thickBot="1" x14ac:dyDescent="0.3">
      <c r="A986" s="41" t="str">
        <f>IF('2015 data'!$A986 = "Sales", '2015 data'!B986, "")</f>
        <v/>
      </c>
      <c r="B986" s="41" t="str">
        <f>IF($A986="", "", VLOOKUP($A986, '2015 data'!B:G, 3, FALSE))</f>
        <v/>
      </c>
      <c r="C986" s="41" t="str">
        <f>IF($A986="", "", VLOOKUP($A986, '2015 data'!B:G, 4, FALSE))</f>
        <v/>
      </c>
      <c r="D986" s="42" t="str">
        <f>IF('2015 Consolidated'!$A986="", "", VLOOKUP('2015 Consolidated'!$A986, '2015 data'!B:G, 5, FALSE))</f>
        <v/>
      </c>
      <c r="E986" s="43" t="str">
        <f>IF($A986="", "", VLOOKUP($A986, '2015 data'!B:G, 6, FALSE))</f>
        <v/>
      </c>
      <c r="F986" s="43" t="str">
        <f>IF($A986="", "", IFERROR(VLOOKUP($A986, '2015 data'!C:G, 5, FALSE), 0))</f>
        <v/>
      </c>
      <c r="G986" s="44" t="str">
        <f>IFERROR(VLOOKUP($A986, '2015 data'!C:G, 4, FALSE), "")</f>
        <v/>
      </c>
      <c r="H986" s="43" t="str">
        <f t="shared" si="105"/>
        <v/>
      </c>
      <c r="I986" s="45" t="str">
        <f>IF($G986&lt;&gt;"","Received",IF($A986="","",Validation!$D$6-$D986))</f>
        <v/>
      </c>
      <c r="J986" s="49" t="str">
        <f t="shared" si="106"/>
        <v/>
      </c>
      <c r="K986" s="49" t="str">
        <f t="shared" si="107"/>
        <v/>
      </c>
      <c r="L986" s="49" t="str">
        <f t="shared" si="108"/>
        <v/>
      </c>
      <c r="M986" s="49" t="str">
        <f t="shared" si="109"/>
        <v/>
      </c>
      <c r="N986" s="49" t="str">
        <f t="shared" si="110"/>
        <v/>
      </c>
      <c r="O986" t="str">
        <f t="shared" si="111"/>
        <v/>
      </c>
    </row>
    <row r="987" spans="1:15" ht="14.4" thickTop="1" thickBot="1" x14ac:dyDescent="0.3">
      <c r="A987" s="41" t="str">
        <f>IF('2015 data'!$A987 = "Sales", '2015 data'!B987, "")</f>
        <v/>
      </c>
      <c r="B987" s="41" t="str">
        <f>IF($A987="", "", VLOOKUP($A987, '2015 data'!B:G, 3, FALSE))</f>
        <v/>
      </c>
      <c r="C987" s="41" t="str">
        <f>IF($A987="", "", VLOOKUP($A987, '2015 data'!B:G, 4, FALSE))</f>
        <v/>
      </c>
      <c r="D987" s="42" t="str">
        <f>IF('2015 Consolidated'!$A987="", "", VLOOKUP('2015 Consolidated'!$A987, '2015 data'!B:G, 5, FALSE))</f>
        <v/>
      </c>
      <c r="E987" s="43" t="str">
        <f>IF($A987="", "", VLOOKUP($A987, '2015 data'!B:G, 6, FALSE))</f>
        <v/>
      </c>
      <c r="F987" s="43" t="str">
        <f>IF($A987="", "", IFERROR(VLOOKUP($A987, '2015 data'!C:G, 5, FALSE), 0))</f>
        <v/>
      </c>
      <c r="G987" s="44" t="str">
        <f>IFERROR(VLOOKUP($A987, '2015 data'!C:G, 4, FALSE), "")</f>
        <v/>
      </c>
      <c r="H987" s="43" t="str">
        <f t="shared" si="105"/>
        <v/>
      </c>
      <c r="I987" s="45" t="str">
        <f>IF($G987&lt;&gt;"","Received",IF($A987="","",Validation!$D$6-$D987))</f>
        <v/>
      </c>
      <c r="J987" s="49" t="str">
        <f t="shared" si="106"/>
        <v/>
      </c>
      <c r="K987" s="49" t="str">
        <f t="shared" si="107"/>
        <v/>
      </c>
      <c r="L987" s="49" t="str">
        <f t="shared" si="108"/>
        <v/>
      </c>
      <c r="M987" s="49" t="str">
        <f t="shared" si="109"/>
        <v/>
      </c>
      <c r="N987" s="49" t="str">
        <f t="shared" si="110"/>
        <v/>
      </c>
      <c r="O987" t="str">
        <f t="shared" si="111"/>
        <v/>
      </c>
    </row>
    <row r="988" spans="1:15" ht="14.4" thickTop="1" thickBot="1" x14ac:dyDescent="0.3">
      <c r="A988" s="41" t="str">
        <f>IF('2015 data'!$A988 = "Sales", '2015 data'!B988, "")</f>
        <v/>
      </c>
      <c r="B988" s="41" t="str">
        <f>IF($A988="", "", VLOOKUP($A988, '2015 data'!B:G, 3, FALSE))</f>
        <v/>
      </c>
      <c r="C988" s="41" t="str">
        <f>IF($A988="", "", VLOOKUP($A988, '2015 data'!B:G, 4, FALSE))</f>
        <v/>
      </c>
      <c r="D988" s="42" t="str">
        <f>IF('2015 Consolidated'!$A988="", "", VLOOKUP('2015 Consolidated'!$A988, '2015 data'!B:G, 5, FALSE))</f>
        <v/>
      </c>
      <c r="E988" s="43" t="str">
        <f>IF($A988="", "", VLOOKUP($A988, '2015 data'!B:G, 6, FALSE))</f>
        <v/>
      </c>
      <c r="F988" s="43" t="str">
        <f>IF($A988="", "", IFERROR(VLOOKUP($A988, '2015 data'!C:G, 5, FALSE), 0))</f>
        <v/>
      </c>
      <c r="G988" s="44" t="str">
        <f>IFERROR(VLOOKUP($A988, '2015 data'!C:G, 4, FALSE), "")</f>
        <v/>
      </c>
      <c r="H988" s="43" t="str">
        <f t="shared" si="105"/>
        <v/>
      </c>
      <c r="I988" s="45" t="str">
        <f>IF($G988&lt;&gt;"","Received",IF($A988="","",Validation!$D$6-$D988))</f>
        <v/>
      </c>
      <c r="J988" s="49" t="str">
        <f t="shared" si="106"/>
        <v/>
      </c>
      <c r="K988" s="49" t="str">
        <f t="shared" si="107"/>
        <v/>
      </c>
      <c r="L988" s="49" t="str">
        <f t="shared" si="108"/>
        <v/>
      </c>
      <c r="M988" s="49" t="str">
        <f t="shared" si="109"/>
        <v/>
      </c>
      <c r="N988" s="49" t="str">
        <f t="shared" si="110"/>
        <v/>
      </c>
      <c r="O988" t="str">
        <f t="shared" si="111"/>
        <v/>
      </c>
    </row>
    <row r="989" spans="1:15" ht="14.4" thickTop="1" thickBot="1" x14ac:dyDescent="0.3">
      <c r="A989" s="41" t="str">
        <f>IF('2015 data'!$A989 = "Sales", '2015 data'!B989, "")</f>
        <v/>
      </c>
      <c r="B989" s="41" t="str">
        <f>IF($A989="", "", VLOOKUP($A989, '2015 data'!B:G, 3, FALSE))</f>
        <v/>
      </c>
      <c r="C989" s="41" t="str">
        <f>IF($A989="", "", VLOOKUP($A989, '2015 data'!B:G, 4, FALSE))</f>
        <v/>
      </c>
      <c r="D989" s="42" t="str">
        <f>IF('2015 Consolidated'!$A989="", "", VLOOKUP('2015 Consolidated'!$A989, '2015 data'!B:G, 5, FALSE))</f>
        <v/>
      </c>
      <c r="E989" s="43" t="str">
        <f>IF($A989="", "", VLOOKUP($A989, '2015 data'!B:G, 6, FALSE))</f>
        <v/>
      </c>
      <c r="F989" s="43" t="str">
        <f>IF($A989="", "", IFERROR(VLOOKUP($A989, '2015 data'!C:G, 5, FALSE), 0))</f>
        <v/>
      </c>
      <c r="G989" s="44" t="str">
        <f>IFERROR(VLOOKUP($A989, '2015 data'!C:G, 4, FALSE), "")</f>
        <v/>
      </c>
      <c r="H989" s="43" t="str">
        <f t="shared" si="105"/>
        <v/>
      </c>
      <c r="I989" s="45" t="str">
        <f>IF($G989&lt;&gt;"","Received",IF($A989="","",Validation!$D$6-$D989))</f>
        <v/>
      </c>
      <c r="J989" s="49" t="str">
        <f t="shared" si="106"/>
        <v/>
      </c>
      <c r="K989" s="49" t="str">
        <f t="shared" si="107"/>
        <v/>
      </c>
      <c r="L989" s="49" t="str">
        <f t="shared" si="108"/>
        <v/>
      </c>
      <c r="M989" s="49" t="str">
        <f t="shared" si="109"/>
        <v/>
      </c>
      <c r="N989" s="49" t="str">
        <f t="shared" si="110"/>
        <v/>
      </c>
      <c r="O989" t="str">
        <f t="shared" si="111"/>
        <v/>
      </c>
    </row>
    <row r="990" spans="1:15" ht="14.4" thickTop="1" thickBot="1" x14ac:dyDescent="0.3">
      <c r="A990" s="41" t="str">
        <f>IF('2015 data'!$A990 = "Sales", '2015 data'!B990, "")</f>
        <v/>
      </c>
      <c r="B990" s="41" t="str">
        <f>IF($A990="", "", VLOOKUP($A990, '2015 data'!B:G, 3, FALSE))</f>
        <v/>
      </c>
      <c r="C990" s="41" t="str">
        <f>IF($A990="", "", VLOOKUP($A990, '2015 data'!B:G, 4, FALSE))</f>
        <v/>
      </c>
      <c r="D990" s="42" t="str">
        <f>IF('2015 Consolidated'!$A990="", "", VLOOKUP('2015 Consolidated'!$A990, '2015 data'!B:G, 5, FALSE))</f>
        <v/>
      </c>
      <c r="E990" s="43" t="str">
        <f>IF($A990="", "", VLOOKUP($A990, '2015 data'!B:G, 6, FALSE))</f>
        <v/>
      </c>
      <c r="F990" s="43" t="str">
        <f>IF($A990="", "", IFERROR(VLOOKUP($A990, '2015 data'!C:G, 5, FALSE), 0))</f>
        <v/>
      </c>
      <c r="G990" s="44" t="str">
        <f>IFERROR(VLOOKUP($A990, '2015 data'!C:G, 4, FALSE), "")</f>
        <v/>
      </c>
      <c r="H990" s="43" t="str">
        <f t="shared" si="105"/>
        <v/>
      </c>
      <c r="I990" s="45" t="str">
        <f>IF($G990&lt;&gt;"","Received",IF($A990="","",Validation!$D$6-$D990))</f>
        <v/>
      </c>
      <c r="J990" s="49" t="str">
        <f t="shared" si="106"/>
        <v/>
      </c>
      <c r="K990" s="49" t="str">
        <f t="shared" si="107"/>
        <v/>
      </c>
      <c r="L990" s="49" t="str">
        <f t="shared" si="108"/>
        <v/>
      </c>
      <c r="M990" s="49" t="str">
        <f t="shared" si="109"/>
        <v/>
      </c>
      <c r="N990" s="49" t="str">
        <f t="shared" si="110"/>
        <v/>
      </c>
      <c r="O990" t="str">
        <f t="shared" si="111"/>
        <v/>
      </c>
    </row>
    <row r="991" spans="1:15" ht="14.4" thickTop="1" thickBot="1" x14ac:dyDescent="0.3">
      <c r="A991" s="41" t="str">
        <f>IF('2015 data'!$A991 = "Sales", '2015 data'!B991, "")</f>
        <v/>
      </c>
      <c r="B991" s="41" t="str">
        <f>IF($A991="", "", VLOOKUP($A991, '2015 data'!B:G, 3, FALSE))</f>
        <v/>
      </c>
      <c r="C991" s="41" t="str">
        <f>IF($A991="", "", VLOOKUP($A991, '2015 data'!B:G, 4, FALSE))</f>
        <v/>
      </c>
      <c r="D991" s="42" t="str">
        <f>IF('2015 Consolidated'!$A991="", "", VLOOKUP('2015 Consolidated'!$A991, '2015 data'!B:G, 5, FALSE))</f>
        <v/>
      </c>
      <c r="E991" s="43" t="str">
        <f>IF($A991="", "", VLOOKUP($A991, '2015 data'!B:G, 6, FALSE))</f>
        <v/>
      </c>
      <c r="F991" s="43" t="str">
        <f>IF($A991="", "", IFERROR(VLOOKUP($A991, '2015 data'!C:G, 5, FALSE), 0))</f>
        <v/>
      </c>
      <c r="G991" s="44" t="str">
        <f>IFERROR(VLOOKUP($A991, '2015 data'!C:G, 4, FALSE), "")</f>
        <v/>
      </c>
      <c r="H991" s="43" t="str">
        <f t="shared" si="105"/>
        <v/>
      </c>
      <c r="I991" s="45" t="str">
        <f>IF($G991&lt;&gt;"","Received",IF($A991="","",Validation!$D$6-$D991))</f>
        <v/>
      </c>
      <c r="J991" s="49" t="str">
        <f t="shared" si="106"/>
        <v/>
      </c>
      <c r="K991" s="49" t="str">
        <f t="shared" si="107"/>
        <v/>
      </c>
      <c r="L991" s="49" t="str">
        <f t="shared" si="108"/>
        <v/>
      </c>
      <c r="M991" s="49" t="str">
        <f t="shared" si="109"/>
        <v/>
      </c>
      <c r="N991" s="49" t="str">
        <f t="shared" si="110"/>
        <v/>
      </c>
      <c r="O991" t="str">
        <f t="shared" si="111"/>
        <v/>
      </c>
    </row>
    <row r="992" spans="1:15" ht="14.4" thickTop="1" thickBot="1" x14ac:dyDescent="0.3">
      <c r="A992" s="41" t="str">
        <f>IF('2015 data'!$A992 = "Sales", '2015 data'!B992, "")</f>
        <v/>
      </c>
      <c r="B992" s="41" t="str">
        <f>IF($A992="", "", VLOOKUP($A992, '2015 data'!B:G, 3, FALSE))</f>
        <v/>
      </c>
      <c r="C992" s="41" t="str">
        <f>IF($A992="", "", VLOOKUP($A992, '2015 data'!B:G, 4, FALSE))</f>
        <v/>
      </c>
      <c r="D992" s="42" t="str">
        <f>IF('2015 Consolidated'!$A992="", "", VLOOKUP('2015 Consolidated'!$A992, '2015 data'!B:G, 5, FALSE))</f>
        <v/>
      </c>
      <c r="E992" s="43" t="str">
        <f>IF($A992="", "", VLOOKUP($A992, '2015 data'!B:G, 6, FALSE))</f>
        <v/>
      </c>
      <c r="F992" s="43" t="str">
        <f>IF($A992="", "", IFERROR(VLOOKUP($A992, '2015 data'!C:G, 5, FALSE), 0))</f>
        <v/>
      </c>
      <c r="G992" s="44" t="str">
        <f>IFERROR(VLOOKUP($A992, '2015 data'!C:G, 4, FALSE), "")</f>
        <v/>
      </c>
      <c r="H992" s="43" t="str">
        <f t="shared" si="105"/>
        <v/>
      </c>
      <c r="I992" s="45" t="str">
        <f>IF($G992&lt;&gt;"","Received",IF($A992="","",Validation!$D$6-$D992))</f>
        <v/>
      </c>
      <c r="J992" s="49" t="str">
        <f t="shared" si="106"/>
        <v/>
      </c>
      <c r="K992" s="49" t="str">
        <f t="shared" si="107"/>
        <v/>
      </c>
      <c r="L992" s="49" t="str">
        <f t="shared" si="108"/>
        <v/>
      </c>
      <c r="M992" s="49" t="str">
        <f t="shared" si="109"/>
        <v/>
      </c>
      <c r="N992" s="49" t="str">
        <f t="shared" si="110"/>
        <v/>
      </c>
      <c r="O992" t="str">
        <f t="shared" si="111"/>
        <v/>
      </c>
    </row>
    <row r="993" spans="1:15" ht="14.4" thickTop="1" thickBot="1" x14ac:dyDescent="0.3">
      <c r="A993" s="41" t="str">
        <f>IF('2015 data'!$A993 = "Sales", '2015 data'!B993, "")</f>
        <v/>
      </c>
      <c r="B993" s="41" t="str">
        <f>IF($A993="", "", VLOOKUP($A993, '2015 data'!B:G, 3, FALSE))</f>
        <v/>
      </c>
      <c r="C993" s="41" t="str">
        <f>IF($A993="", "", VLOOKUP($A993, '2015 data'!B:G, 4, FALSE))</f>
        <v/>
      </c>
      <c r="D993" s="42" t="str">
        <f>IF('2015 Consolidated'!$A993="", "", VLOOKUP('2015 Consolidated'!$A993, '2015 data'!B:G, 5, FALSE))</f>
        <v/>
      </c>
      <c r="E993" s="43" t="str">
        <f>IF($A993="", "", VLOOKUP($A993, '2015 data'!B:G, 6, FALSE))</f>
        <v/>
      </c>
      <c r="F993" s="43" t="str">
        <f>IF($A993="", "", IFERROR(VLOOKUP($A993, '2015 data'!C:G, 5, FALSE), 0))</f>
        <v/>
      </c>
      <c r="G993" s="44" t="str">
        <f>IFERROR(VLOOKUP($A993, '2015 data'!C:G, 4, FALSE), "")</f>
        <v/>
      </c>
      <c r="H993" s="43" t="str">
        <f t="shared" si="105"/>
        <v/>
      </c>
      <c r="I993" s="45" t="str">
        <f>IF($G993&lt;&gt;"","Received",IF($A993="","",Validation!$D$6-$D993))</f>
        <v/>
      </c>
      <c r="J993" s="49" t="str">
        <f t="shared" si="106"/>
        <v/>
      </c>
      <c r="K993" s="49" t="str">
        <f t="shared" si="107"/>
        <v/>
      </c>
      <c r="L993" s="49" t="str">
        <f t="shared" si="108"/>
        <v/>
      </c>
      <c r="M993" s="49" t="str">
        <f t="shared" si="109"/>
        <v/>
      </c>
      <c r="N993" s="49" t="str">
        <f t="shared" si="110"/>
        <v/>
      </c>
      <c r="O993" t="str">
        <f t="shared" si="111"/>
        <v/>
      </c>
    </row>
    <row r="994" spans="1:15" ht="14.4" thickTop="1" thickBot="1" x14ac:dyDescent="0.3">
      <c r="A994" s="41" t="str">
        <f>IF('2015 data'!$A994 = "Sales", '2015 data'!B994, "")</f>
        <v/>
      </c>
      <c r="B994" s="41" t="str">
        <f>IF($A994="", "", VLOOKUP($A994, '2015 data'!B:G, 3, FALSE))</f>
        <v/>
      </c>
      <c r="C994" s="41" t="str">
        <f>IF($A994="", "", VLOOKUP($A994, '2015 data'!B:G, 4, FALSE))</f>
        <v/>
      </c>
      <c r="D994" s="42" t="str">
        <f>IF('2015 Consolidated'!$A994="", "", VLOOKUP('2015 Consolidated'!$A994, '2015 data'!B:G, 5, FALSE))</f>
        <v/>
      </c>
      <c r="E994" s="43" t="str">
        <f>IF($A994="", "", VLOOKUP($A994, '2015 data'!B:G, 6, FALSE))</f>
        <v/>
      </c>
      <c r="F994" s="43" t="str">
        <f>IF($A994="", "", IFERROR(VLOOKUP($A994, '2015 data'!C:G, 5, FALSE), 0))</f>
        <v/>
      </c>
      <c r="G994" s="44" t="str">
        <f>IFERROR(VLOOKUP($A994, '2015 data'!C:G, 4, FALSE), "")</f>
        <v/>
      </c>
      <c r="H994" s="43" t="str">
        <f t="shared" si="105"/>
        <v/>
      </c>
      <c r="I994" s="45" t="str">
        <f>IF($G994&lt;&gt;"","Received",IF($A994="","",Validation!$D$6-$D994))</f>
        <v/>
      </c>
      <c r="J994" s="49" t="str">
        <f t="shared" si="106"/>
        <v/>
      </c>
      <c r="K994" s="49" t="str">
        <f t="shared" si="107"/>
        <v/>
      </c>
      <c r="L994" s="49" t="str">
        <f t="shared" si="108"/>
        <v/>
      </c>
      <c r="M994" s="49" t="str">
        <f t="shared" si="109"/>
        <v/>
      </c>
      <c r="N994" s="49" t="str">
        <f t="shared" si="110"/>
        <v/>
      </c>
      <c r="O994" t="str">
        <f t="shared" si="111"/>
        <v/>
      </c>
    </row>
    <row r="995" spans="1:15" ht="14.4" thickTop="1" thickBot="1" x14ac:dyDescent="0.3">
      <c r="A995" s="41" t="str">
        <f>IF('2015 data'!$A995 = "Sales", '2015 data'!B995, "")</f>
        <v/>
      </c>
      <c r="B995" s="41" t="str">
        <f>IF($A995="", "", VLOOKUP($A995, '2015 data'!B:G, 3, FALSE))</f>
        <v/>
      </c>
      <c r="C995" s="41" t="str">
        <f>IF($A995="", "", VLOOKUP($A995, '2015 data'!B:G, 4, FALSE))</f>
        <v/>
      </c>
      <c r="D995" s="42" t="str">
        <f>IF('2015 Consolidated'!$A995="", "", VLOOKUP('2015 Consolidated'!$A995, '2015 data'!B:G, 5, FALSE))</f>
        <v/>
      </c>
      <c r="E995" s="43" t="str">
        <f>IF($A995="", "", VLOOKUP($A995, '2015 data'!B:G, 6, FALSE))</f>
        <v/>
      </c>
      <c r="F995" s="43" t="str">
        <f>IF($A995="", "", IFERROR(VLOOKUP($A995, '2015 data'!C:G, 5, FALSE), 0))</f>
        <v/>
      </c>
      <c r="G995" s="44" t="str">
        <f>IFERROR(VLOOKUP($A995, '2015 data'!C:G, 4, FALSE), "")</f>
        <v/>
      </c>
      <c r="H995" s="43" t="str">
        <f t="shared" si="105"/>
        <v/>
      </c>
      <c r="I995" s="45" t="str">
        <f>IF($G995&lt;&gt;"","Received",IF($A995="","",Validation!$D$6-$D995))</f>
        <v/>
      </c>
      <c r="J995" s="49" t="str">
        <f t="shared" si="106"/>
        <v/>
      </c>
      <c r="K995" s="49" t="str">
        <f t="shared" si="107"/>
        <v/>
      </c>
      <c r="L995" s="49" t="str">
        <f t="shared" si="108"/>
        <v/>
      </c>
      <c r="M995" s="49" t="str">
        <f t="shared" si="109"/>
        <v/>
      </c>
      <c r="N995" s="49" t="str">
        <f t="shared" si="110"/>
        <v/>
      </c>
      <c r="O995" t="str">
        <f t="shared" si="111"/>
        <v/>
      </c>
    </row>
    <row r="996" spans="1:15" ht="14.4" thickTop="1" thickBot="1" x14ac:dyDescent="0.3">
      <c r="A996" s="41" t="str">
        <f>IF('2015 data'!$A996 = "Sales", '2015 data'!B996, "")</f>
        <v/>
      </c>
      <c r="B996" s="41" t="str">
        <f>IF($A996="", "", VLOOKUP($A996, '2015 data'!B:G, 3, FALSE))</f>
        <v/>
      </c>
      <c r="C996" s="41" t="str">
        <f>IF($A996="", "", VLOOKUP($A996, '2015 data'!B:G, 4, FALSE))</f>
        <v/>
      </c>
      <c r="D996" s="42" t="str">
        <f>IF('2015 Consolidated'!$A996="", "", VLOOKUP('2015 Consolidated'!$A996, '2015 data'!B:G, 5, FALSE))</f>
        <v/>
      </c>
      <c r="E996" s="43" t="str">
        <f>IF($A996="", "", VLOOKUP($A996, '2015 data'!B:G, 6, FALSE))</f>
        <v/>
      </c>
      <c r="F996" s="43" t="str">
        <f>IF($A996="", "", IFERROR(VLOOKUP($A996, '2015 data'!C:G, 5, FALSE), 0))</f>
        <v/>
      </c>
      <c r="G996" s="44" t="str">
        <f>IFERROR(VLOOKUP($A996, '2015 data'!C:G, 4, FALSE), "")</f>
        <v/>
      </c>
      <c r="H996" s="43" t="str">
        <f t="shared" si="105"/>
        <v/>
      </c>
      <c r="I996" s="45" t="str">
        <f>IF($G996&lt;&gt;"","Received",IF($A996="","",Validation!$D$6-$D996))</f>
        <v/>
      </c>
      <c r="J996" s="49" t="str">
        <f t="shared" si="106"/>
        <v/>
      </c>
      <c r="K996" s="49" t="str">
        <f t="shared" si="107"/>
        <v/>
      </c>
      <c r="L996" s="49" t="str">
        <f t="shared" si="108"/>
        <v/>
      </c>
      <c r="M996" s="49" t="str">
        <f t="shared" si="109"/>
        <v/>
      </c>
      <c r="N996" s="49" t="str">
        <f t="shared" si="110"/>
        <v/>
      </c>
      <c r="O996" t="str">
        <f t="shared" si="111"/>
        <v/>
      </c>
    </row>
    <row r="997" spans="1:15" ht="14.4" thickTop="1" thickBot="1" x14ac:dyDescent="0.3">
      <c r="A997" s="41" t="str">
        <f>IF('2015 data'!$A997 = "Sales", '2015 data'!B997, "")</f>
        <v/>
      </c>
      <c r="B997" s="41" t="str">
        <f>IF($A997="", "", VLOOKUP($A997, '2015 data'!B:G, 3, FALSE))</f>
        <v/>
      </c>
      <c r="C997" s="41" t="str">
        <f>IF($A997="", "", VLOOKUP($A997, '2015 data'!B:G, 4, FALSE))</f>
        <v/>
      </c>
      <c r="D997" s="42" t="str">
        <f>IF('2015 Consolidated'!$A997="", "", VLOOKUP('2015 Consolidated'!$A997, '2015 data'!B:G, 5, FALSE))</f>
        <v/>
      </c>
      <c r="E997" s="43" t="str">
        <f>IF($A997="", "", VLOOKUP($A997, '2015 data'!B:G, 6, FALSE))</f>
        <v/>
      </c>
      <c r="F997" s="43" t="str">
        <f>IF($A997="", "", IFERROR(VLOOKUP($A997, '2015 data'!C:G, 5, FALSE), 0))</f>
        <v/>
      </c>
      <c r="G997" s="44" t="str">
        <f>IFERROR(VLOOKUP($A997, '2015 data'!C:G, 4, FALSE), "")</f>
        <v/>
      </c>
      <c r="H997" s="43" t="str">
        <f t="shared" si="105"/>
        <v/>
      </c>
      <c r="I997" s="45" t="str">
        <f>IF($G997&lt;&gt;"","Received",IF($A997="","",Validation!$D$6-$D997))</f>
        <v/>
      </c>
      <c r="J997" s="49" t="str">
        <f t="shared" si="106"/>
        <v/>
      </c>
      <c r="K997" s="49" t="str">
        <f t="shared" si="107"/>
        <v/>
      </c>
      <c r="L997" s="49" t="str">
        <f t="shared" si="108"/>
        <v/>
      </c>
      <c r="M997" s="49" t="str">
        <f t="shared" si="109"/>
        <v/>
      </c>
      <c r="N997" s="49" t="str">
        <f t="shared" si="110"/>
        <v/>
      </c>
      <c r="O997" t="str">
        <f t="shared" si="111"/>
        <v/>
      </c>
    </row>
    <row r="998" spans="1:15" ht="14.4" thickTop="1" thickBot="1" x14ac:dyDescent="0.3">
      <c r="A998" s="41" t="str">
        <f>IF('2015 data'!$A998 = "Sales", '2015 data'!B998, "")</f>
        <v/>
      </c>
      <c r="B998" s="41" t="str">
        <f>IF($A998="", "", VLOOKUP($A998, '2015 data'!B:G, 3, FALSE))</f>
        <v/>
      </c>
      <c r="C998" s="41" t="str">
        <f>IF($A998="", "", VLOOKUP($A998, '2015 data'!B:G, 4, FALSE))</f>
        <v/>
      </c>
      <c r="D998" s="42" t="str">
        <f>IF('2015 Consolidated'!$A998="", "", VLOOKUP('2015 Consolidated'!$A998, '2015 data'!B:G, 5, FALSE))</f>
        <v/>
      </c>
      <c r="E998" s="43" t="str">
        <f>IF($A998="", "", VLOOKUP($A998, '2015 data'!B:G, 6, FALSE))</f>
        <v/>
      </c>
      <c r="F998" s="43" t="str">
        <f>IF($A998="", "", IFERROR(VLOOKUP($A998, '2015 data'!C:G, 5, FALSE), 0))</f>
        <v/>
      </c>
      <c r="G998" s="44" t="str">
        <f>IFERROR(VLOOKUP($A998, '2015 data'!C:G, 4, FALSE), "")</f>
        <v/>
      </c>
      <c r="H998" s="43" t="str">
        <f t="shared" si="105"/>
        <v/>
      </c>
      <c r="I998" s="45" t="str">
        <f>IF($G998&lt;&gt;"","Received",IF($A998="","",Validation!$D$6-$D998))</f>
        <v/>
      </c>
      <c r="J998" s="49" t="str">
        <f t="shared" si="106"/>
        <v/>
      </c>
      <c r="K998" s="49" t="str">
        <f t="shared" si="107"/>
        <v/>
      </c>
      <c r="L998" s="49" t="str">
        <f t="shared" si="108"/>
        <v/>
      </c>
      <c r="M998" s="49" t="str">
        <f t="shared" si="109"/>
        <v/>
      </c>
      <c r="N998" s="49" t="str">
        <f t="shared" si="110"/>
        <v/>
      </c>
      <c r="O998" t="str">
        <f t="shared" si="111"/>
        <v/>
      </c>
    </row>
    <row r="999" spans="1:15" ht="14.4" thickTop="1" thickBot="1" x14ac:dyDescent="0.3">
      <c r="A999" s="41" t="str">
        <f>IF('2015 data'!$A999 = "Sales", '2015 data'!B999, "")</f>
        <v/>
      </c>
      <c r="B999" s="41" t="str">
        <f>IF($A999="", "", VLOOKUP($A999, '2015 data'!B:G, 3, FALSE))</f>
        <v/>
      </c>
      <c r="C999" s="41" t="str">
        <f>IF($A999="", "", VLOOKUP($A999, '2015 data'!B:G, 4, FALSE))</f>
        <v/>
      </c>
      <c r="D999" s="42" t="str">
        <f>IF('2015 Consolidated'!$A999="", "", VLOOKUP('2015 Consolidated'!$A999, '2015 data'!B:G, 5, FALSE))</f>
        <v/>
      </c>
      <c r="E999" s="43" t="str">
        <f>IF($A999="", "", VLOOKUP($A999, '2015 data'!B:G, 6, FALSE))</f>
        <v/>
      </c>
      <c r="F999" s="43" t="str">
        <f>IF($A999="", "", IFERROR(VLOOKUP($A999, '2015 data'!C:G, 5, FALSE), 0))</f>
        <v/>
      </c>
      <c r="G999" s="44" t="str">
        <f>IFERROR(VLOOKUP($A999, '2015 data'!C:G, 4, FALSE), "")</f>
        <v/>
      </c>
      <c r="H999" s="43" t="str">
        <f t="shared" si="105"/>
        <v/>
      </c>
      <c r="I999" s="45" t="str">
        <f>IF($G999&lt;&gt;"","Received",IF($A999="","",Validation!$D$6-$D999))</f>
        <v/>
      </c>
      <c r="J999" s="49" t="str">
        <f t="shared" si="106"/>
        <v/>
      </c>
      <c r="K999" s="49" t="str">
        <f t="shared" si="107"/>
        <v/>
      </c>
      <c r="L999" s="49" t="str">
        <f t="shared" si="108"/>
        <v/>
      </c>
      <c r="M999" s="49" t="str">
        <f t="shared" si="109"/>
        <v/>
      </c>
      <c r="N999" s="49" t="str">
        <f t="shared" si="110"/>
        <v/>
      </c>
      <c r="O999" t="str">
        <f t="shared" si="111"/>
        <v/>
      </c>
    </row>
    <row r="1000" spans="1:15" ht="14.4" thickTop="1" thickBot="1" x14ac:dyDescent="0.3">
      <c r="A1000" s="41" t="str">
        <f>IF('2015 data'!$A1000 = "Sales", '2015 data'!B1000, "")</f>
        <v/>
      </c>
      <c r="B1000" s="41" t="str">
        <f>IF($A1000="", "", VLOOKUP($A1000, '2015 data'!B:G, 3, FALSE))</f>
        <v/>
      </c>
      <c r="C1000" s="41" t="str">
        <f>IF($A1000="", "", VLOOKUP($A1000, '2015 data'!B:G, 4, FALSE))</f>
        <v/>
      </c>
      <c r="D1000" s="42" t="str">
        <f>IF('2015 Consolidated'!$A1000="", "", VLOOKUP('2015 Consolidated'!$A1000, '2015 data'!B:G, 5, FALSE))</f>
        <v/>
      </c>
      <c r="E1000" s="43" t="str">
        <f>IF($A1000="", "", VLOOKUP($A1000, '2015 data'!B:G, 6, FALSE))</f>
        <v/>
      </c>
      <c r="F1000" s="43" t="str">
        <f>IF($A1000="", "", IFERROR(VLOOKUP($A1000, '2015 data'!C:G, 5, FALSE), 0))</f>
        <v/>
      </c>
      <c r="G1000" s="44" t="str">
        <f>IFERROR(VLOOKUP($A1000, '2015 data'!C:G, 4, FALSE), "")</f>
        <v/>
      </c>
      <c r="H1000" s="43" t="str">
        <f t="shared" si="105"/>
        <v/>
      </c>
      <c r="I1000" s="45" t="str">
        <f>IF($G1000&lt;&gt;"","Received",IF($A1000="","",Validation!$D$6-$D1000))</f>
        <v/>
      </c>
      <c r="J1000" s="49" t="str">
        <f t="shared" si="106"/>
        <v/>
      </c>
      <c r="K1000" s="49" t="str">
        <f t="shared" si="107"/>
        <v/>
      </c>
      <c r="L1000" s="49" t="str">
        <f t="shared" si="108"/>
        <v/>
      </c>
      <c r="M1000" s="49" t="str">
        <f t="shared" si="109"/>
        <v/>
      </c>
      <c r="N1000" s="49" t="str">
        <f t="shared" si="110"/>
        <v/>
      </c>
      <c r="O1000" t="str">
        <f t="shared" si="111"/>
        <v/>
      </c>
    </row>
  </sheetData>
  <autoFilter ref="O1:O1000" xr:uid="{7F272D2C-D429-4A76-937C-E40C61C3872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AF46-C07A-4C3C-87DF-72A4ED5DE998}">
  <dimension ref="A1:E42"/>
  <sheetViews>
    <sheetView topLeftCell="A14" workbookViewId="0">
      <selection activeCell="H26" sqref="H26"/>
    </sheetView>
  </sheetViews>
  <sheetFormatPr defaultRowHeight="13.2" x14ac:dyDescent="0.25"/>
  <cols>
    <col min="2" max="2" width="9.6640625" bestFit="1" customWidth="1"/>
    <col min="3" max="3" width="32.6640625" bestFit="1" customWidth="1"/>
    <col min="4" max="4" width="18.21875" bestFit="1" customWidth="1"/>
    <col min="6" max="6" width="18.109375" bestFit="1" customWidth="1"/>
  </cols>
  <sheetData>
    <row r="1" spans="1:5" ht="15.6" x14ac:dyDescent="0.3">
      <c r="A1" s="6" t="s">
        <v>107</v>
      </c>
    </row>
    <row r="6" spans="1:5" ht="13.8" thickBot="1" x14ac:dyDescent="0.3"/>
    <row r="7" spans="1:5" x14ac:dyDescent="0.25">
      <c r="B7" s="31"/>
      <c r="C7" s="69" t="s">
        <v>56</v>
      </c>
      <c r="D7" s="83">
        <f>Validation!D7</f>
        <v>0</v>
      </c>
      <c r="E7" s="38"/>
    </row>
    <row r="8" spans="1:5" ht="13.8" thickBot="1" x14ac:dyDescent="0.3">
      <c r="C8" s="71" t="s">
        <v>53</v>
      </c>
      <c r="D8" s="73">
        <f>Validation!D8</f>
        <v>684491.19</v>
      </c>
      <c r="E8" s="38"/>
    </row>
    <row r="9" spans="1:5" x14ac:dyDescent="0.25">
      <c r="C9" s="32" t="s">
        <v>46</v>
      </c>
      <c r="D9" s="68">
        <f>ROUND(SUM('2015 Consolidated'!E:E), 2)+ROUND(SUM('2015 Consolidated'!F:F), 2)-(D8-D7)</f>
        <v>0</v>
      </c>
    </row>
    <row r="14" spans="1:5" x14ac:dyDescent="0.25">
      <c r="B14" s="3"/>
    </row>
    <row r="16" spans="1:5" x14ac:dyDescent="0.25">
      <c r="B16" s="31"/>
      <c r="C16" s="37" t="s">
        <v>6</v>
      </c>
      <c r="D16" s="37" t="s">
        <v>52</v>
      </c>
    </row>
    <row r="17" spans="3:4" x14ac:dyDescent="0.25">
      <c r="C17" t="s">
        <v>2</v>
      </c>
      <c r="D17">
        <f>COUNTIF('2015 Consolidated'!C:C, C17)</f>
        <v>20</v>
      </c>
    </row>
    <row r="18" spans="3:4" x14ac:dyDescent="0.25">
      <c r="C18" t="s">
        <v>10</v>
      </c>
      <c r="D18">
        <f>COUNTIF('2015 Consolidated'!C:C, C18)</f>
        <v>16</v>
      </c>
    </row>
    <row r="19" spans="3:4" x14ac:dyDescent="0.25">
      <c r="C19" t="s">
        <v>14</v>
      </c>
      <c r="D19">
        <f>COUNTIF('2015 Consolidated'!C:C, C19)</f>
        <v>11</v>
      </c>
    </row>
    <row r="20" spans="3:4" x14ac:dyDescent="0.25">
      <c r="C20" t="s">
        <v>12</v>
      </c>
      <c r="D20">
        <f>COUNTIF('2015 Consolidated'!C:C, C20)</f>
        <v>9</v>
      </c>
    </row>
    <row r="21" spans="3:4" x14ac:dyDescent="0.25">
      <c r="C21" t="s">
        <v>15</v>
      </c>
      <c r="D21">
        <f>COUNTIF('2015 Consolidated'!C:C, C21)</f>
        <v>16</v>
      </c>
    </row>
    <row r="22" spans="3:4" x14ac:dyDescent="0.25">
      <c r="C22" t="s">
        <v>13</v>
      </c>
      <c r="D22">
        <f>COUNTIF('2015 Consolidated'!C:C, C22)</f>
        <v>14</v>
      </c>
    </row>
    <row r="23" spans="3:4" x14ac:dyDescent="0.25">
      <c r="C23" t="s">
        <v>1</v>
      </c>
      <c r="D23">
        <f>COUNTIF('2015 Consolidated'!C:C, C23)</f>
        <v>12</v>
      </c>
    </row>
    <row r="24" spans="3:4" x14ac:dyDescent="0.25">
      <c r="C24" t="s">
        <v>11</v>
      </c>
      <c r="D24">
        <f>COUNTIF('2015 Consolidated'!C:C, C24)</f>
        <v>14</v>
      </c>
    </row>
    <row r="25" spans="3:4" x14ac:dyDescent="0.25">
      <c r="C25" t="s">
        <v>17</v>
      </c>
      <c r="D25">
        <f>COUNTIF('2015 Consolidated'!C:C, C25)</f>
        <v>31</v>
      </c>
    </row>
    <row r="26" spans="3:4" x14ac:dyDescent="0.25">
      <c r="C26" t="s">
        <v>9</v>
      </c>
      <c r="D26">
        <f>COUNTIF('2015 Consolidated'!C:C, C26)</f>
        <v>12</v>
      </c>
    </row>
    <row r="27" spans="3:4" x14ac:dyDescent="0.25">
      <c r="C27" t="s">
        <v>5</v>
      </c>
      <c r="D27">
        <f>COUNTIF('2015 Consolidated'!C:C, C27)</f>
        <v>23</v>
      </c>
    </row>
    <row r="28" spans="3:4" x14ac:dyDescent="0.25">
      <c r="C28" t="s">
        <v>7</v>
      </c>
      <c r="D28">
        <f>COUNTIF('2015 Consolidated'!C:C, C28)</f>
        <v>12</v>
      </c>
    </row>
    <row r="29" spans="3:4" x14ac:dyDescent="0.25">
      <c r="C29" t="s">
        <v>8</v>
      </c>
      <c r="D29">
        <f>COUNTIF('2015 Consolidated'!C:C, C29)</f>
        <v>15</v>
      </c>
    </row>
    <row r="30" spans="3:4" x14ac:dyDescent="0.25">
      <c r="C30" t="s">
        <v>16</v>
      </c>
      <c r="D30">
        <f>COUNTIF('2015 Consolidated'!C:C, C30)</f>
        <v>12</v>
      </c>
    </row>
    <row r="31" spans="3:4" x14ac:dyDescent="0.25">
      <c r="C31" t="s">
        <v>3</v>
      </c>
      <c r="D31">
        <f>COUNTIF('2015 Consolidated'!C:C, C31)</f>
        <v>13</v>
      </c>
    </row>
    <row r="32" spans="3:4" x14ac:dyDescent="0.25">
      <c r="C32" s="35" t="s">
        <v>47</v>
      </c>
      <c r="D32" s="35">
        <f>SUM(D17:D31)</f>
        <v>230</v>
      </c>
    </row>
    <row r="33" spans="2:5" x14ac:dyDescent="0.25">
      <c r="C33" s="36" t="s">
        <v>48</v>
      </c>
      <c r="D33" s="35">
        <f>D40-D32</f>
        <v>0</v>
      </c>
      <c r="E33" s="38"/>
    </row>
    <row r="39" spans="2:5" ht="13.8" thickBot="1" x14ac:dyDescent="0.3"/>
    <row r="40" spans="2:5" ht="13.8" thickBot="1" x14ac:dyDescent="0.3">
      <c r="B40" s="31"/>
      <c r="C40" s="74" t="s">
        <v>54</v>
      </c>
      <c r="D40" s="75">
        <f>Validation!D40</f>
        <v>230</v>
      </c>
      <c r="E40" s="38"/>
    </row>
    <row r="41" spans="2:5" x14ac:dyDescent="0.25">
      <c r="C41" s="32" t="s">
        <v>55</v>
      </c>
      <c r="D41">
        <f>COUNT('2015 Consolidated'!A:A)-D40</f>
        <v>0</v>
      </c>
    </row>
    <row r="42" spans="2:5" x14ac:dyDescent="0.25">
      <c r="C42" s="32" t="s">
        <v>58</v>
      </c>
      <c r="D42">
        <f>SUM('2015 Consolidated'!$O:$O)-D40</f>
        <v>0</v>
      </c>
    </row>
  </sheetData>
  <conditionalFormatting sqref="D9">
    <cfRule type="cellIs" dxfId="5" priority="2" operator="notEqual">
      <formula>0</formula>
    </cfRule>
  </conditionalFormatting>
  <conditionalFormatting sqref="D33">
    <cfRule type="cellIs" dxfId="4" priority="3" operator="notEqual">
      <formula>0</formula>
    </cfRule>
  </conditionalFormatting>
  <conditionalFormatting sqref="D41:D42">
    <cfRule type="cellIs" dxfId="3" priority="1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6965F-E229-491F-973F-B712E21905F0}">
  <dimension ref="A1:F18"/>
  <sheetViews>
    <sheetView workbookViewId="0">
      <selection activeCell="C7" sqref="C7"/>
    </sheetView>
  </sheetViews>
  <sheetFormatPr defaultRowHeight="13.2" x14ac:dyDescent="0.25"/>
  <cols>
    <col min="1" max="1" width="25.21875" customWidth="1"/>
    <col min="2" max="2" width="34.6640625" bestFit="1" customWidth="1"/>
    <col min="3" max="3" width="35.6640625" bestFit="1" customWidth="1"/>
    <col min="4" max="4" width="20.44140625" bestFit="1" customWidth="1"/>
    <col min="5" max="5" width="39.109375" bestFit="1" customWidth="1"/>
    <col min="6" max="6" width="24.33203125" bestFit="1" customWidth="1"/>
  </cols>
  <sheetData>
    <row r="1" spans="1:6" ht="21" x14ac:dyDescent="0.4">
      <c r="A1" s="88" t="s">
        <v>75</v>
      </c>
      <c r="B1" s="88"/>
      <c r="C1" s="88"/>
      <c r="D1" s="88"/>
      <c r="E1" s="88"/>
      <c r="F1" s="88"/>
    </row>
    <row r="2" spans="1:6" x14ac:dyDescent="0.25">
      <c r="A2" s="46" t="s">
        <v>74</v>
      </c>
      <c r="B2" t="s">
        <v>72</v>
      </c>
      <c r="C2" t="s">
        <v>70</v>
      </c>
      <c r="D2" t="s">
        <v>73</v>
      </c>
      <c r="E2" t="s">
        <v>77</v>
      </c>
      <c r="F2" t="s">
        <v>76</v>
      </c>
    </row>
    <row r="3" spans="1:6" x14ac:dyDescent="0.25">
      <c r="A3" s="47" t="s">
        <v>17</v>
      </c>
      <c r="B3">
        <v>9</v>
      </c>
      <c r="C3">
        <v>115</v>
      </c>
      <c r="D3" s="50">
        <v>42368</v>
      </c>
      <c r="E3">
        <v>31</v>
      </c>
      <c r="F3" s="2">
        <v>138875.76</v>
      </c>
    </row>
    <row r="4" spans="1:6" x14ac:dyDescent="0.25">
      <c r="A4" s="47" t="s">
        <v>7</v>
      </c>
      <c r="B4">
        <v>6</v>
      </c>
      <c r="C4">
        <v>63</v>
      </c>
      <c r="D4" s="50">
        <v>42366</v>
      </c>
      <c r="E4">
        <v>12</v>
      </c>
      <c r="F4" s="2">
        <v>68934.84</v>
      </c>
    </row>
    <row r="5" spans="1:6" x14ac:dyDescent="0.25">
      <c r="A5" s="47" t="s">
        <v>16</v>
      </c>
      <c r="B5">
        <v>6</v>
      </c>
      <c r="C5">
        <v>64</v>
      </c>
      <c r="D5" s="50">
        <v>42361</v>
      </c>
      <c r="E5">
        <v>12</v>
      </c>
      <c r="F5" s="2">
        <v>50277.959999999992</v>
      </c>
    </row>
    <row r="6" spans="1:6" x14ac:dyDescent="0.25">
      <c r="A6" s="47" t="s">
        <v>5</v>
      </c>
      <c r="B6">
        <v>5</v>
      </c>
      <c r="C6">
        <v>77</v>
      </c>
      <c r="D6" s="50">
        <v>42366</v>
      </c>
      <c r="E6">
        <v>23</v>
      </c>
      <c r="F6" s="2">
        <v>69706.38</v>
      </c>
    </row>
    <row r="7" spans="1:6" x14ac:dyDescent="0.25">
      <c r="A7" s="47" t="s">
        <v>2</v>
      </c>
      <c r="B7">
        <v>4</v>
      </c>
      <c r="C7">
        <v>51</v>
      </c>
      <c r="D7" s="50">
        <v>42366</v>
      </c>
      <c r="E7">
        <v>20</v>
      </c>
      <c r="F7" s="2">
        <v>64564.31</v>
      </c>
    </row>
    <row r="8" spans="1:6" x14ac:dyDescent="0.25">
      <c r="A8" s="47" t="s">
        <v>8</v>
      </c>
      <c r="B8">
        <v>4</v>
      </c>
      <c r="C8">
        <v>56</v>
      </c>
      <c r="D8" s="50">
        <v>42352</v>
      </c>
      <c r="E8">
        <v>15</v>
      </c>
      <c r="F8" s="2">
        <v>52430.380000000005</v>
      </c>
    </row>
    <row r="9" spans="1:6" x14ac:dyDescent="0.25">
      <c r="A9" s="47" t="s">
        <v>1</v>
      </c>
      <c r="B9">
        <v>3</v>
      </c>
      <c r="C9">
        <v>50</v>
      </c>
      <c r="D9" s="50">
        <v>42338</v>
      </c>
      <c r="E9">
        <v>12</v>
      </c>
      <c r="F9" s="2">
        <v>46520.22</v>
      </c>
    </row>
    <row r="10" spans="1:6" x14ac:dyDescent="0.25">
      <c r="A10" s="47" t="s">
        <v>9</v>
      </c>
      <c r="B10">
        <v>3</v>
      </c>
      <c r="C10">
        <v>64</v>
      </c>
      <c r="D10" s="50">
        <v>42361</v>
      </c>
      <c r="E10">
        <v>12</v>
      </c>
      <c r="F10" s="2">
        <v>51416.710000000006</v>
      </c>
    </row>
    <row r="11" spans="1:6" x14ac:dyDescent="0.25">
      <c r="A11" s="47" t="s">
        <v>10</v>
      </c>
      <c r="B11">
        <v>3</v>
      </c>
      <c r="C11">
        <v>14</v>
      </c>
      <c r="D11" s="50">
        <v>42369</v>
      </c>
      <c r="E11">
        <v>16</v>
      </c>
      <c r="F11" s="2">
        <v>21113.13</v>
      </c>
    </row>
    <row r="12" spans="1:6" x14ac:dyDescent="0.25">
      <c r="A12" s="47" t="s">
        <v>3</v>
      </c>
      <c r="B12">
        <v>3</v>
      </c>
      <c r="C12">
        <v>55</v>
      </c>
      <c r="D12" s="50">
        <v>42362</v>
      </c>
      <c r="E12">
        <v>13</v>
      </c>
      <c r="F12" s="2">
        <v>33658.300000000003</v>
      </c>
    </row>
    <row r="13" spans="1:6" x14ac:dyDescent="0.25">
      <c r="A13" s="47" t="s">
        <v>15</v>
      </c>
      <c r="B13">
        <v>2</v>
      </c>
      <c r="C13">
        <v>56</v>
      </c>
      <c r="D13" s="50">
        <v>42359</v>
      </c>
      <c r="E13">
        <v>16</v>
      </c>
      <c r="F13" s="2">
        <v>29634.98</v>
      </c>
    </row>
    <row r="14" spans="1:6" x14ac:dyDescent="0.25">
      <c r="A14" s="47" t="s">
        <v>11</v>
      </c>
      <c r="B14">
        <v>2</v>
      </c>
      <c r="C14">
        <v>29</v>
      </c>
      <c r="D14" s="50">
        <v>42356</v>
      </c>
      <c r="E14">
        <v>14</v>
      </c>
      <c r="F14" s="2">
        <v>23296.699999999997</v>
      </c>
    </row>
    <row r="15" spans="1:6" x14ac:dyDescent="0.25">
      <c r="A15" s="47" t="s">
        <v>12</v>
      </c>
      <c r="B15">
        <v>1</v>
      </c>
      <c r="C15">
        <v>64</v>
      </c>
      <c r="D15" s="50">
        <v>42305</v>
      </c>
      <c r="E15">
        <v>9</v>
      </c>
      <c r="F15" s="2">
        <v>21275.25</v>
      </c>
    </row>
    <row r="16" spans="1:6" x14ac:dyDescent="0.25">
      <c r="A16" s="47" t="s">
        <v>13</v>
      </c>
      <c r="B16">
        <v>1</v>
      </c>
      <c r="C16">
        <v>10</v>
      </c>
      <c r="D16" s="50">
        <v>42359</v>
      </c>
      <c r="E16">
        <v>14</v>
      </c>
      <c r="F16" s="2">
        <v>12786.27</v>
      </c>
    </row>
    <row r="17" spans="1:6" x14ac:dyDescent="0.25">
      <c r="A17" s="47" t="s">
        <v>14</v>
      </c>
      <c r="B17">
        <v>0</v>
      </c>
      <c r="C17">
        <v>0</v>
      </c>
      <c r="D17" s="50">
        <v>42296</v>
      </c>
      <c r="E17">
        <v>11</v>
      </c>
      <c r="F17" s="2">
        <v>0</v>
      </c>
    </row>
    <row r="18" spans="1:6" x14ac:dyDescent="0.25">
      <c r="A18" s="47" t="s">
        <v>69</v>
      </c>
      <c r="B18">
        <v>52</v>
      </c>
      <c r="C18">
        <v>115</v>
      </c>
      <c r="D18" s="50">
        <v>42369</v>
      </c>
      <c r="E18">
        <v>230</v>
      </c>
      <c r="F18" s="2">
        <v>684491.19000000006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6A30-C59A-47D2-8FC2-007C84471AE3}">
  <dimension ref="A1:B7"/>
  <sheetViews>
    <sheetView topLeftCell="A4" workbookViewId="0">
      <selection activeCell="M12" sqref="M12"/>
    </sheetView>
  </sheetViews>
  <sheetFormatPr defaultRowHeight="13.2" x14ac:dyDescent="0.25"/>
  <cols>
    <col min="1" max="1" width="13.33203125" bestFit="1" customWidth="1"/>
    <col min="2" max="2" width="36.44140625" bestFit="1" customWidth="1"/>
    <col min="3" max="3" width="22.44140625" bestFit="1" customWidth="1"/>
    <col min="4" max="5" width="10.33203125" bestFit="1" customWidth="1"/>
    <col min="6" max="6" width="11.33203125" bestFit="1" customWidth="1"/>
    <col min="10" max="10" width="8" customWidth="1"/>
    <col min="11" max="11" width="8.77734375" bestFit="1" customWidth="1"/>
  </cols>
  <sheetData>
    <row r="1" spans="1:2" ht="21" x14ac:dyDescent="0.4">
      <c r="A1" s="88" t="s">
        <v>83</v>
      </c>
      <c r="B1" s="89"/>
    </row>
    <row r="2" spans="1:2" x14ac:dyDescent="0.25">
      <c r="A2" s="46" t="s">
        <v>68</v>
      </c>
      <c r="B2" t="s">
        <v>84</v>
      </c>
    </row>
    <row r="3" spans="1:2" x14ac:dyDescent="0.25">
      <c r="A3" s="47" t="s">
        <v>79</v>
      </c>
      <c r="B3" s="51">
        <v>0.55769230769230771</v>
      </c>
    </row>
    <row r="4" spans="1:2" x14ac:dyDescent="0.25">
      <c r="A4" s="47" t="s">
        <v>80</v>
      </c>
      <c r="B4" s="51">
        <v>0.30769230769230771</v>
      </c>
    </row>
    <row r="5" spans="1:2" x14ac:dyDescent="0.25">
      <c r="A5" s="47" t="s">
        <v>81</v>
      </c>
      <c r="B5" s="51">
        <v>0.11538461538461539</v>
      </c>
    </row>
    <row r="6" spans="1:2" x14ac:dyDescent="0.25">
      <c r="A6" s="47" t="s">
        <v>82</v>
      </c>
      <c r="B6" s="51">
        <v>1.9230769230769232E-2</v>
      </c>
    </row>
    <row r="7" spans="1:2" x14ac:dyDescent="0.25">
      <c r="A7" s="47" t="s">
        <v>69</v>
      </c>
      <c r="B7" s="51">
        <v>1</v>
      </c>
    </row>
  </sheetData>
  <mergeCells count="1">
    <mergeCell ref="A1:B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4C67A-148C-450D-9003-5B60E64193DD}">
  <dimension ref="B1:C11"/>
  <sheetViews>
    <sheetView workbookViewId="0">
      <selection activeCell="F12" sqref="F12"/>
    </sheetView>
  </sheetViews>
  <sheetFormatPr defaultRowHeight="13.2" x14ac:dyDescent="0.25"/>
  <cols>
    <col min="2" max="2" width="36.21875" bestFit="1" customWidth="1"/>
    <col min="3" max="3" width="14.109375" bestFit="1" customWidth="1"/>
  </cols>
  <sheetData>
    <row r="1" spans="2:3" ht="13.8" thickBot="1" x14ac:dyDescent="0.3"/>
    <row r="2" spans="2:3" ht="14.4" x14ac:dyDescent="0.3">
      <c r="B2" s="57" t="s">
        <v>99</v>
      </c>
      <c r="C2" s="53">
        <f>YEAR(Validation!D6)</f>
        <v>2015</v>
      </c>
    </row>
    <row r="3" spans="2:3" ht="14.4" x14ac:dyDescent="0.3">
      <c r="B3" s="64" t="s">
        <v>98</v>
      </c>
      <c r="C3" s="65">
        <f>SUMIF('2015 Consolidated'!L:L, 2015, '2015 Consolidated'!E:E)</f>
        <v>2828314.5499999993</v>
      </c>
    </row>
    <row r="4" spans="2:3" ht="14.4" x14ac:dyDescent="0.3">
      <c r="B4" s="64" t="s">
        <v>100</v>
      </c>
      <c r="C4" s="65">
        <f>-SUMIF('2015 Consolidated'!M:M, 2015, '2015 Consolidated'!F:F)</f>
        <v>2143823.36</v>
      </c>
    </row>
    <row r="5" spans="2:3" ht="15" thickBot="1" x14ac:dyDescent="0.35">
      <c r="B5" s="66" t="s">
        <v>101</v>
      </c>
      <c r="C5" s="67">
        <f>SUMIFS('2015 Consolidated'!H:H, '2015 Consolidated'!I:I, "&gt;90", '2015 Consolidated'!L:L, 2015)</f>
        <v>14103.74</v>
      </c>
    </row>
    <row r="8" spans="2:3" ht="13.8" thickBot="1" x14ac:dyDescent="0.3"/>
    <row r="9" spans="2:3" ht="14.4" x14ac:dyDescent="0.3">
      <c r="B9" s="57" t="s">
        <v>102</v>
      </c>
      <c r="C9" s="61" t="s">
        <v>82</v>
      </c>
    </row>
    <row r="10" spans="2:3" x14ac:dyDescent="0.25">
      <c r="B10" s="62" t="s">
        <v>85</v>
      </c>
      <c r="C10" s="86">
        <f>C5/C3</f>
        <v>4.9866235705643145E-3</v>
      </c>
    </row>
    <row r="11" spans="2:3" ht="13.8" thickBot="1" x14ac:dyDescent="0.3">
      <c r="B11" s="63" t="s">
        <v>86</v>
      </c>
      <c r="C11" s="87">
        <f>C5/C4</f>
        <v>6.5787789531316617E-3</v>
      </c>
    </row>
  </sheetData>
  <conditionalFormatting sqref="C10:C11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0"/>
  <sheetViews>
    <sheetView topLeftCell="C1" workbookViewId="0">
      <selection activeCell="I19" sqref="I19"/>
    </sheetView>
  </sheetViews>
  <sheetFormatPr defaultRowHeight="13.2" x14ac:dyDescent="0.25"/>
  <cols>
    <col min="1" max="1" width="10.109375" bestFit="1" customWidth="1"/>
    <col min="2" max="2" width="25" customWidth="1"/>
    <col min="4" max="4" width="10.44140625" bestFit="1" customWidth="1"/>
    <col min="5" max="8" width="12.109375" bestFit="1" customWidth="1"/>
    <col min="9" max="26" width="12.44140625" bestFit="1" customWidth="1"/>
    <col min="27" max="27" width="1.77734375" bestFit="1" customWidth="1"/>
  </cols>
  <sheetData>
    <row r="1" spans="1:27" s="9" customFormat="1" ht="25.8" customHeight="1" x14ac:dyDescent="0.35">
      <c r="A1" s="30" t="s">
        <v>42</v>
      </c>
      <c r="D1" s="84" t="s">
        <v>112</v>
      </c>
      <c r="AA1" s="76" t="s">
        <v>103</v>
      </c>
    </row>
    <row r="2" spans="1:27" s="9" customFormat="1" ht="21.6" customHeight="1" x14ac:dyDescent="0.3">
      <c r="A2" s="8" t="s">
        <v>28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76" t="s">
        <v>103</v>
      </c>
    </row>
    <row r="3" spans="1:27" s="9" customFormat="1" x14ac:dyDescent="0.25">
      <c r="A3" s="11">
        <f>Validation!D6</f>
        <v>42369</v>
      </c>
      <c r="B3" s="2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76" t="s">
        <v>103</v>
      </c>
    </row>
    <row r="4" spans="1:27" s="9" customFormat="1" ht="14.4" x14ac:dyDescent="0.3">
      <c r="B4" s="13" t="s">
        <v>41</v>
      </c>
      <c r="C4" s="13"/>
      <c r="D4" s="13"/>
      <c r="E4" s="14">
        <v>42094</v>
      </c>
      <c r="F4" s="14">
        <f>EOMONTH(E$4, 1)</f>
        <v>42124</v>
      </c>
      <c r="G4" s="14">
        <f t="shared" ref="G4:Z4" si="0">EOMONTH(F$4, 1)</f>
        <v>42155</v>
      </c>
      <c r="H4" s="14">
        <f t="shared" si="0"/>
        <v>42185</v>
      </c>
      <c r="I4" s="14">
        <f t="shared" si="0"/>
        <v>42216</v>
      </c>
      <c r="J4" s="14">
        <f t="shared" si="0"/>
        <v>42247</v>
      </c>
      <c r="K4" s="14">
        <f t="shared" si="0"/>
        <v>42277</v>
      </c>
      <c r="L4" s="14">
        <f t="shared" si="0"/>
        <v>42308</v>
      </c>
      <c r="M4" s="14">
        <f t="shared" si="0"/>
        <v>42338</v>
      </c>
      <c r="N4" s="14">
        <f t="shared" si="0"/>
        <v>42369</v>
      </c>
      <c r="O4" s="14">
        <f t="shared" si="0"/>
        <v>42400</v>
      </c>
      <c r="P4" s="14">
        <f t="shared" si="0"/>
        <v>42429</v>
      </c>
      <c r="Q4" s="14">
        <f t="shared" si="0"/>
        <v>42460</v>
      </c>
      <c r="R4" s="14">
        <f t="shared" si="0"/>
        <v>42490</v>
      </c>
      <c r="S4" s="14">
        <f t="shared" si="0"/>
        <v>42521</v>
      </c>
      <c r="T4" s="14">
        <f t="shared" si="0"/>
        <v>42551</v>
      </c>
      <c r="U4" s="14">
        <f t="shared" si="0"/>
        <v>42582</v>
      </c>
      <c r="V4" s="14">
        <f t="shared" si="0"/>
        <v>42613</v>
      </c>
      <c r="W4" s="14">
        <f t="shared" si="0"/>
        <v>42643</v>
      </c>
      <c r="X4" s="14">
        <f t="shared" si="0"/>
        <v>42674</v>
      </c>
      <c r="Y4" s="14">
        <f t="shared" si="0"/>
        <v>42704</v>
      </c>
      <c r="Z4" s="14">
        <f t="shared" si="0"/>
        <v>42735</v>
      </c>
      <c r="AA4" s="76" t="s">
        <v>103</v>
      </c>
    </row>
    <row r="5" spans="1:27" s="9" customFormat="1" ht="14.4" x14ac:dyDescent="0.3">
      <c r="B5" s="15" t="s">
        <v>29</v>
      </c>
      <c r="C5" s="16"/>
      <c r="D5" s="16"/>
      <c r="E5" s="17" t="str">
        <f>IF(E$4&lt;=$A$3, "Actual", "Forecast")</f>
        <v>Actual</v>
      </c>
      <c r="F5" s="17" t="str">
        <f t="shared" ref="F5:Z5" si="1">IF(F$4&lt;=$A$3, "Actual", "Forecast")</f>
        <v>Actual</v>
      </c>
      <c r="G5" s="17" t="str">
        <f t="shared" si="1"/>
        <v>Actual</v>
      </c>
      <c r="H5" s="17" t="str">
        <f t="shared" si="1"/>
        <v>Actual</v>
      </c>
      <c r="I5" s="17" t="str">
        <f t="shared" si="1"/>
        <v>Actual</v>
      </c>
      <c r="J5" s="17" t="str">
        <f t="shared" si="1"/>
        <v>Actual</v>
      </c>
      <c r="K5" s="17" t="str">
        <f t="shared" si="1"/>
        <v>Actual</v>
      </c>
      <c r="L5" s="17" t="str">
        <f t="shared" si="1"/>
        <v>Actual</v>
      </c>
      <c r="M5" s="17" t="str">
        <f t="shared" si="1"/>
        <v>Actual</v>
      </c>
      <c r="N5" s="17" t="str">
        <f t="shared" si="1"/>
        <v>Actual</v>
      </c>
      <c r="O5" s="17" t="str">
        <f t="shared" si="1"/>
        <v>Forecast</v>
      </c>
      <c r="P5" s="17" t="str">
        <f t="shared" si="1"/>
        <v>Forecast</v>
      </c>
      <c r="Q5" s="17" t="str">
        <f t="shared" si="1"/>
        <v>Forecast</v>
      </c>
      <c r="R5" s="17" t="str">
        <f t="shared" si="1"/>
        <v>Forecast</v>
      </c>
      <c r="S5" s="17" t="str">
        <f t="shared" si="1"/>
        <v>Forecast</v>
      </c>
      <c r="T5" s="17" t="str">
        <f t="shared" si="1"/>
        <v>Forecast</v>
      </c>
      <c r="U5" s="17" t="str">
        <f t="shared" si="1"/>
        <v>Forecast</v>
      </c>
      <c r="V5" s="17" t="str">
        <f t="shared" si="1"/>
        <v>Forecast</v>
      </c>
      <c r="W5" s="17" t="str">
        <f t="shared" si="1"/>
        <v>Forecast</v>
      </c>
      <c r="X5" s="17" t="str">
        <f t="shared" si="1"/>
        <v>Forecast</v>
      </c>
      <c r="Y5" s="17" t="str">
        <f t="shared" si="1"/>
        <v>Forecast</v>
      </c>
      <c r="Z5" s="17" t="str">
        <f t="shared" si="1"/>
        <v>Forecast</v>
      </c>
      <c r="AA5" s="76" t="s">
        <v>103</v>
      </c>
    </row>
    <row r="6" spans="1:27" s="9" customFormat="1" x14ac:dyDescent="0.25">
      <c r="B6" s="18"/>
      <c r="C6" s="18"/>
      <c r="D6" s="18"/>
      <c r="AA6" s="76" t="s">
        <v>103</v>
      </c>
    </row>
    <row r="7" spans="1:27" s="9" customFormat="1" ht="14.4" x14ac:dyDescent="0.3">
      <c r="B7" s="19"/>
      <c r="C7" s="18"/>
      <c r="D7" s="18"/>
      <c r="AA7" s="76" t="s">
        <v>103</v>
      </c>
    </row>
    <row r="8" spans="1:27" s="9" customFormat="1" ht="14.4" x14ac:dyDescent="0.3">
      <c r="B8" s="20" t="s">
        <v>30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76" t="s">
        <v>103</v>
      </c>
    </row>
    <row r="9" spans="1:27" s="9" customFormat="1" ht="14.4" x14ac:dyDescent="0.3">
      <c r="A9" s="21"/>
      <c r="B9" s="19" t="s">
        <v>40</v>
      </c>
      <c r="C9" s="19"/>
      <c r="D9" s="25"/>
      <c r="E9" s="22">
        <f>IF(E$5="Actual", SUMIFS('2015 Consolidated'!$E:$E, '2015 Consolidated'!$J:$J, 0, '2015 Consolidated'!$M:$M, YEAR($A$3), '2015 Consolidated'!$N:$N, MONTH(E$4)), D$9*(1+'Dashboard (Asm. &amp; Metrics)'!$C$5))</f>
        <v>16157.44</v>
      </c>
      <c r="F9" s="22">
        <f>IF(F$5="Actual", SUMIFS('2015 Consolidated'!$E:$E, '2015 Consolidated'!$J:$J, 0, '2015 Consolidated'!$M:$M, YEAR($A$3), '2015 Consolidated'!$N:$N, MONTH(F$4)), E$9*(1+'Dashboard (Asm. &amp; Metrics)'!$C$5))</f>
        <v>89258.4</v>
      </c>
      <c r="G9" s="22">
        <f>IF(G$5="Actual", SUMIFS('2015 Consolidated'!$E:$E, '2015 Consolidated'!$J:$J, 0, '2015 Consolidated'!$M:$M, YEAR($A$3), '2015 Consolidated'!$N:$N, MONTH(G$4)), F$9*(1+'Dashboard (Asm. &amp; Metrics)'!$C$5))</f>
        <v>201473.77999999997</v>
      </c>
      <c r="H9" s="22">
        <f>IF(H$5="Actual", SUMIFS('2015 Consolidated'!$E:$E, '2015 Consolidated'!$J:$J, 0, '2015 Consolidated'!$M:$M, YEAR($A$3), '2015 Consolidated'!$N:$N, MONTH(H$4)), G$9*(1+'Dashboard (Asm. &amp; Metrics)'!$C$5))</f>
        <v>142015.62</v>
      </c>
      <c r="I9" s="22">
        <f>IF(I$5="Actual", SUMIFS('2015 Consolidated'!$E:$E, '2015 Consolidated'!$J:$J, 0, '2015 Consolidated'!$M:$M, YEAR($A$3), '2015 Consolidated'!$N:$N, MONTH(I$4)), H$9*(1+'Dashboard (Asm. &amp; Metrics)'!$C$5))</f>
        <v>246947.54000000007</v>
      </c>
      <c r="J9" s="22">
        <f>IF(J$5="Actual", SUMIFS('2015 Consolidated'!$E:$E, '2015 Consolidated'!$J:$J, 0, '2015 Consolidated'!$M:$M, YEAR($A$3), '2015 Consolidated'!$N:$N, MONTH(J$4)), I$9*(1+'Dashboard (Asm. &amp; Metrics)'!$C$5))</f>
        <v>214107.37</v>
      </c>
      <c r="K9" s="22">
        <f>IF(K$5="Actual", SUMIFS('2015 Consolidated'!$E:$E, '2015 Consolidated'!$J:$J, 0, '2015 Consolidated'!$M:$M, YEAR($A$3), '2015 Consolidated'!$N:$N, MONTH(K$4)), J$9*(1+'Dashboard (Asm. &amp; Metrics)'!$C$5))</f>
        <v>298400.15000000002</v>
      </c>
      <c r="L9" s="22">
        <f>IF(L$5="Actual", SUMIFS('2015 Consolidated'!$E:$E, '2015 Consolidated'!$J:$J, 0, '2015 Consolidated'!$M:$M, YEAR($A$3), '2015 Consolidated'!$N:$N, MONTH(L$4)), K$9*(1+'Dashboard (Asm. &amp; Metrics)'!$C$5))</f>
        <v>163552.66</v>
      </c>
      <c r="M9" s="22">
        <f>IF(M$5="Actual", SUMIFS('2015 Consolidated'!$E:$E, '2015 Consolidated'!$J:$J, 0, '2015 Consolidated'!$M:$M, YEAR($A$3), '2015 Consolidated'!$N:$N, MONTH(M$4)), L$9*(1+'Dashboard (Asm. &amp; Metrics)'!$C$5))</f>
        <v>209953.99</v>
      </c>
      <c r="N9" s="22">
        <f>IF(N$5="Actual", SUMIFS('2015 Consolidated'!$E:$E, '2015 Consolidated'!$J:$J, 0, '2015 Consolidated'!$M:$M, YEAR($A$3), '2015 Consolidated'!$N:$N, MONTH(N$4)), M$9*(1+'Dashboard (Asm. &amp; Metrics)'!$C$5))</f>
        <v>561956.41</v>
      </c>
      <c r="O9" s="22">
        <f>IF(O$5="Actual", SUMIFS('2015 Consolidated'!$E:$E, '2015 Consolidated'!$J:$J, 0, '2015 Consolidated'!$M:$M, YEAR($A$3), '2015 Consolidated'!$N:$N, MONTH(O$4)), N$9*(1+'Dashboard (Asm. &amp; Metrics)'!$C$5))</f>
        <v>563361.30102500005</v>
      </c>
      <c r="P9" s="22">
        <f>IF(P$5="Actual", SUMIFS('2015 Consolidated'!$E:$E, '2015 Consolidated'!$J:$J, 0, '2015 Consolidated'!$M:$M, YEAR($A$3), '2015 Consolidated'!$N:$N, MONTH(P$4)), O$9*(1+'Dashboard (Asm. &amp; Metrics)'!$C$5))</f>
        <v>564769.70427756256</v>
      </c>
      <c r="Q9" s="22">
        <f>IF(Q$5="Actual", SUMIFS('2015 Consolidated'!$E:$E, '2015 Consolidated'!$J:$J, 0, '2015 Consolidated'!$M:$M, YEAR($A$3), '2015 Consolidated'!$N:$N, MONTH(Q$4)), P$9*(1+'Dashboard (Asm. &amp; Metrics)'!$C$5))</f>
        <v>566181.62853825639</v>
      </c>
      <c r="R9" s="22">
        <f>IF(R$5="Actual", SUMIFS('2015 Consolidated'!$E:$E, '2015 Consolidated'!$J:$J, 0, '2015 Consolidated'!$M:$M, YEAR($A$3), '2015 Consolidated'!$N:$N, MONTH(R$4)), Q$9*(1+'Dashboard (Asm. &amp; Metrics)'!$C$5))</f>
        <v>567597.08260960202</v>
      </c>
      <c r="S9" s="22">
        <f>IF(S$5="Actual", SUMIFS('2015 Consolidated'!$E:$E, '2015 Consolidated'!$J:$J, 0, '2015 Consolidated'!$M:$M, YEAR($A$3), '2015 Consolidated'!$N:$N, MONTH(S$4)), R$9*(1+'Dashboard (Asm. &amp; Metrics)'!$C$5))</f>
        <v>569016.07531612599</v>
      </c>
      <c r="T9" s="22">
        <f>IF(T$5="Actual", SUMIFS('2015 Consolidated'!$E:$E, '2015 Consolidated'!$J:$J, 0, '2015 Consolidated'!$M:$M, YEAR($A$3), '2015 Consolidated'!$N:$N, MONTH(T$4)), S$9*(1+'Dashboard (Asm. &amp; Metrics)'!$C$5))</f>
        <v>570438.61550441629</v>
      </c>
      <c r="U9" s="22">
        <f>IF(U$5="Actual", SUMIFS('2015 Consolidated'!$E:$E, '2015 Consolidated'!$J:$J, 0, '2015 Consolidated'!$M:$M, YEAR($A$3), '2015 Consolidated'!$N:$N, MONTH(U$4)), T$9*(1+'Dashboard (Asm. &amp; Metrics)'!$C$5))</f>
        <v>571864.71204317734</v>
      </c>
      <c r="V9" s="22">
        <f>IF(V$5="Actual", SUMIFS('2015 Consolidated'!$E:$E, '2015 Consolidated'!$J:$J, 0, '2015 Consolidated'!$M:$M, YEAR($A$3), '2015 Consolidated'!$N:$N, MONTH(V$4)), U$9*(1+'Dashboard (Asm. &amp; Metrics)'!$C$5))</f>
        <v>573294.37382328522</v>
      </c>
      <c r="W9" s="22">
        <f>IF(W$5="Actual", SUMIFS('2015 Consolidated'!$E:$E, '2015 Consolidated'!$J:$J, 0, '2015 Consolidated'!$M:$M, YEAR($A$3), '2015 Consolidated'!$N:$N, MONTH(W$4)), V$9*(1+'Dashboard (Asm. &amp; Metrics)'!$C$5))</f>
        <v>574727.60975784343</v>
      </c>
      <c r="X9" s="22">
        <f>IF(X$5="Actual", SUMIFS('2015 Consolidated'!$E:$E, '2015 Consolidated'!$J:$J, 0, '2015 Consolidated'!$M:$M, YEAR($A$3), '2015 Consolidated'!$N:$N, MONTH(X$4)), W$9*(1+'Dashboard (Asm. &amp; Metrics)'!$C$5))</f>
        <v>576164.42878223804</v>
      </c>
      <c r="Y9" s="22">
        <f>IF(Y$5="Actual", SUMIFS('2015 Consolidated'!$E:$E, '2015 Consolidated'!$J:$J, 0, '2015 Consolidated'!$M:$M, YEAR($A$3), '2015 Consolidated'!$N:$N, MONTH(Y$4)), X$9*(1+'Dashboard (Asm. &amp; Metrics)'!$C$5))</f>
        <v>577604.83985419362</v>
      </c>
      <c r="Z9" s="22">
        <f>IF(Z$5="Actual", SUMIFS('2015 Consolidated'!$E:$E, '2015 Consolidated'!$J:$J, 0, '2015 Consolidated'!$M:$M, YEAR($A$3), '2015 Consolidated'!$N:$N, MONTH(Z$4)), Y$9*(1+'Dashboard (Asm. &amp; Metrics)'!$C$5))</f>
        <v>579048.85195382906</v>
      </c>
      <c r="AA9" s="76" t="s">
        <v>103</v>
      </c>
    </row>
    <row r="10" spans="1:27" s="9" customFormat="1" ht="14.4" x14ac:dyDescent="0.3">
      <c r="B10" s="19" t="s">
        <v>31</v>
      </c>
      <c r="C10" s="19"/>
      <c r="D10" s="19"/>
      <c r="E10" s="22">
        <f>IF(E$5="Actual",HLOOKUP(E$4,Expenses!$C$5:$L$11,7,FALSE), IFERROR(HLOOKUP(E$4, 'Forecasted Expenses'!$C$5:$N$11, 7, FALSE), 0))</f>
        <v>181179.19</v>
      </c>
      <c r="F10" s="22">
        <f>IF(F$5="Actual",HLOOKUP(F$4,Expenses!$C$5:$L$11,7,FALSE), IFERROR(HLOOKUP(F$4, 'Forecasted Expenses'!$C$5:$N$11, 7, FALSE), 0))</f>
        <v>180092.12</v>
      </c>
      <c r="G10" s="22">
        <f>IF(G$5="Actual",HLOOKUP(G$4,Expenses!$C$5:$L$11,7,FALSE), IFERROR(HLOOKUP(G$4, 'Forecasted Expenses'!$C$5:$N$11, 7, FALSE), 0))</f>
        <v>201074.47</v>
      </c>
      <c r="H10" s="22">
        <f>IF(H$5="Actual",HLOOKUP(H$4,Expenses!$C$5:$L$11,7,FALSE), IFERROR(HLOOKUP(H$4, 'Forecasted Expenses'!$C$5:$N$11, 7, FALSE), 0))</f>
        <v>124752.43</v>
      </c>
      <c r="I10" s="22">
        <f>IF(I$5="Actual",HLOOKUP(I$4,Expenses!$C$5:$L$11,7,FALSE), IFERROR(HLOOKUP(I$4, 'Forecasted Expenses'!$C$5:$N$11, 7, FALSE), 0))</f>
        <v>207203.92</v>
      </c>
      <c r="J10" s="22">
        <f>IF(J$5="Actual",HLOOKUP(J$4,Expenses!$C$5:$L$11,7,FALSE), IFERROR(HLOOKUP(J$4, 'Forecasted Expenses'!$C$5:$N$11, 7, FALSE), 0))</f>
        <v>203750.69</v>
      </c>
      <c r="K10" s="22">
        <f>IF(K$5="Actual",HLOOKUP(K$4,Expenses!$C$5:$L$11,7,FALSE), IFERROR(HLOOKUP(K$4, 'Forecasted Expenses'!$C$5:$N$11, 7, FALSE), 0))</f>
        <v>257011.29</v>
      </c>
      <c r="L10" s="22">
        <f>IF(L$5="Actual",HLOOKUP(L$4,Expenses!$C$5:$L$11,7,FALSE), IFERROR(HLOOKUP(L$4, 'Forecasted Expenses'!$C$5:$N$11, 7, FALSE), 0))</f>
        <v>222777.59</v>
      </c>
      <c r="M10" s="22">
        <f>IF(M$5="Actual",HLOOKUP(M$4,Expenses!$C$5:$L$11,7,FALSE), IFERROR(HLOOKUP(M$4, 'Forecasted Expenses'!$C$5:$N$11, 7, FALSE), 0))</f>
        <v>261496.46</v>
      </c>
      <c r="N10" s="22">
        <f>IF(N$5="Actual",HLOOKUP(N$4,Expenses!$C$5:$L$11,7,FALSE), IFERROR(HLOOKUP(N$4, 'Forecasted Expenses'!$C$5:$N$11, 7, FALSE), 0))</f>
        <v>549322.74</v>
      </c>
      <c r="O10" s="22">
        <f>IF(O$5="Actual",HLOOKUP(O$4,Expenses!$C$5:$L$11,7,FALSE), IFERROR(HLOOKUP(O$4, 'Forecasted Expenses'!$C$5:$N$11, 7, FALSE), 0))</f>
        <v>449986.52372775</v>
      </c>
      <c r="P10" s="22">
        <f>IF(P$5="Actual",HLOOKUP(P$4,Expenses!$C$5:$L$11,7,FALSE), IFERROR(HLOOKUP(P$4, 'Forecasted Expenses'!$C$5:$N$11, 7, FALSE), 0))</f>
        <v>450986.49003706942</v>
      </c>
      <c r="Q10" s="22">
        <f>IF(Q$5="Actual",HLOOKUP(Q$4,Expenses!$C$5:$L$11,7,FALSE), IFERROR(HLOOKUP(Q$4, 'Forecasted Expenses'!$C$5:$N$11, 7, FALSE), 0))</f>
        <v>451988.95626216201</v>
      </c>
      <c r="R10" s="22">
        <f>IF(R$5="Actual",HLOOKUP(R$4,Expenses!$C$5:$L$11,7,FALSE), IFERROR(HLOOKUP(R$4, 'Forecasted Expenses'!$C$5:$N$11, 7, FALSE), 0))</f>
        <v>497993.92865281744</v>
      </c>
      <c r="S10" s="22">
        <f>IF(S$5="Actual",HLOOKUP(S$4,Expenses!$C$5:$L$11,7,FALSE), IFERROR(HLOOKUP(S$4, 'Forecasted Expenses'!$C$5:$N$11, 7, FALSE), 0))</f>
        <v>454001.41347444942</v>
      </c>
      <c r="T10" s="22">
        <f>IF(T$5="Actual",HLOOKUP(T$4,Expenses!$C$5:$L$11,7,FALSE), IFERROR(HLOOKUP(T$4, 'Forecasted Expenses'!$C$5:$N$11, 7, FALSE), 0))</f>
        <v>455011.41700813553</v>
      </c>
      <c r="U10" s="22">
        <f>IF(U$5="Actual",HLOOKUP(U$4,Expenses!$C$5:$L$11,7,FALSE), IFERROR(HLOOKUP(U$4, 'Forecasted Expenses'!$C$5:$N$11, 7, FALSE), 0))</f>
        <v>501023.94555065589</v>
      </c>
      <c r="V10" s="22">
        <f>IF(V$5="Actual",HLOOKUP(V$4,Expenses!$C$5:$L$11,7,FALSE), IFERROR(HLOOKUP(V$4, 'Forecasted Expenses'!$C$5:$N$11, 7, FALSE), 0))</f>
        <v>482039.0054145325</v>
      </c>
      <c r="W10" s="22">
        <f>IF(W$5="Actual",HLOOKUP(W$4,Expenses!$C$5:$L$11,7,FALSE), IFERROR(HLOOKUP(W$4, 'Forecasted Expenses'!$C$5:$N$11, 7, FALSE), 0))</f>
        <v>483056.60292806884</v>
      </c>
      <c r="X10" s="22">
        <f>IF(X$5="Actual",HLOOKUP(X$4,Expenses!$C$5:$L$11,7,FALSE), IFERROR(HLOOKUP(X$4, 'Forecasted Expenses'!$C$5:$N$11, 7, FALSE), 0))</f>
        <v>529076.74443538906</v>
      </c>
      <c r="Y10" s="22">
        <f>IF(Y$5="Actual",HLOOKUP(Y$4,Expenses!$C$5:$L$11,7,FALSE), IFERROR(HLOOKUP(Y$4, 'Forecasted Expenses'!$C$5:$N$11, 7, FALSE), 0))</f>
        <v>485099.43629647745</v>
      </c>
      <c r="Z10" s="22">
        <f>IF(Z$5="Actual",HLOOKUP(Z$4,Expenses!$C$5:$L$11,7,FALSE), IFERROR(HLOOKUP(Z$4, 'Forecasted Expenses'!$C$5:$N$11, 7, FALSE), 0))</f>
        <v>486124.68488721864</v>
      </c>
      <c r="AA10" s="76" t="s">
        <v>103</v>
      </c>
    </row>
    <row r="11" spans="1:27" s="9" customFormat="1" ht="14.4" x14ac:dyDescent="0.3">
      <c r="B11" s="19" t="s">
        <v>39</v>
      </c>
      <c r="C11" s="19"/>
      <c r="D11" s="19"/>
      <c r="E11" s="22">
        <f>E$9-E$10</f>
        <v>-165021.75</v>
      </c>
      <c r="F11" s="22">
        <f t="shared" ref="F11:Z11" si="2">F$9-F$10</f>
        <v>-90833.72</v>
      </c>
      <c r="G11" s="22">
        <f t="shared" si="2"/>
        <v>399.30999999996857</v>
      </c>
      <c r="H11" s="22">
        <f t="shared" si="2"/>
        <v>17263.190000000002</v>
      </c>
      <c r="I11" s="22">
        <f t="shared" si="2"/>
        <v>39743.620000000054</v>
      </c>
      <c r="J11" s="22">
        <f t="shared" si="2"/>
        <v>10356.679999999993</v>
      </c>
      <c r="K11" s="22">
        <f t="shared" si="2"/>
        <v>41388.860000000015</v>
      </c>
      <c r="L11" s="22">
        <f t="shared" si="2"/>
        <v>-59224.929999999993</v>
      </c>
      <c r="M11" s="22">
        <f t="shared" si="2"/>
        <v>-51542.47</v>
      </c>
      <c r="N11" s="22">
        <f t="shared" si="2"/>
        <v>12633.670000000042</v>
      </c>
      <c r="O11" s="22">
        <f t="shared" si="2"/>
        <v>113374.77729725005</v>
      </c>
      <c r="P11" s="22">
        <f t="shared" si="2"/>
        <v>113783.21424049314</v>
      </c>
      <c r="Q11" s="22">
        <f t="shared" si="2"/>
        <v>114192.67227609438</v>
      </c>
      <c r="R11" s="22">
        <f t="shared" si="2"/>
        <v>69603.153956784576</v>
      </c>
      <c r="S11" s="22">
        <f t="shared" si="2"/>
        <v>115014.66184167657</v>
      </c>
      <c r="T11" s="22">
        <f t="shared" si="2"/>
        <v>115427.19849628076</v>
      </c>
      <c r="U11" s="22">
        <f t="shared" si="2"/>
        <v>70840.766492521449</v>
      </c>
      <c r="V11" s="22">
        <f t="shared" si="2"/>
        <v>91255.368408752722</v>
      </c>
      <c r="W11" s="22">
        <f t="shared" si="2"/>
        <v>91671.006829774589</v>
      </c>
      <c r="X11" s="22">
        <f t="shared" si="2"/>
        <v>47087.684346848982</v>
      </c>
      <c r="Y11" s="22">
        <f t="shared" si="2"/>
        <v>92505.40355771617</v>
      </c>
      <c r="Z11" s="22">
        <f t="shared" si="2"/>
        <v>92924.167066610418</v>
      </c>
      <c r="AA11" s="76" t="s">
        <v>103</v>
      </c>
    </row>
    <row r="12" spans="1:27" s="9" customFormat="1" x14ac:dyDescent="0.25">
      <c r="B12" s="18"/>
      <c r="C12" s="18"/>
      <c r="D12" s="18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76" t="s">
        <v>103</v>
      </c>
    </row>
    <row r="13" spans="1:27" s="9" customFormat="1" ht="14.4" x14ac:dyDescent="0.3">
      <c r="B13" s="23" t="s">
        <v>32</v>
      </c>
      <c r="C13" s="23"/>
      <c r="D13" s="23"/>
      <c r="E13" s="24">
        <f>E11</f>
        <v>-165021.75</v>
      </c>
      <c r="F13" s="24">
        <f>F11+E13</f>
        <v>-255855.47</v>
      </c>
      <c r="G13" s="24">
        <f t="shared" ref="G13:Z13" si="3">G11+F13</f>
        <v>-255456.16000000003</v>
      </c>
      <c r="H13" s="24">
        <f t="shared" si="3"/>
        <v>-238192.97000000003</v>
      </c>
      <c r="I13" s="24">
        <f t="shared" si="3"/>
        <v>-198449.34999999998</v>
      </c>
      <c r="J13" s="24">
        <f t="shared" si="3"/>
        <v>-188092.66999999998</v>
      </c>
      <c r="K13" s="24">
        <f t="shared" si="3"/>
        <v>-146703.80999999997</v>
      </c>
      <c r="L13" s="24">
        <f t="shared" si="3"/>
        <v>-205928.73999999996</v>
      </c>
      <c r="M13" s="24">
        <f t="shared" si="3"/>
        <v>-257471.20999999996</v>
      </c>
      <c r="N13" s="24">
        <f t="shared" si="3"/>
        <v>-244837.53999999992</v>
      </c>
      <c r="O13" s="24">
        <f t="shared" si="3"/>
        <v>-131462.76270274987</v>
      </c>
      <c r="P13" s="24">
        <f t="shared" si="3"/>
        <v>-17679.548462256731</v>
      </c>
      <c r="Q13" s="24">
        <f t="shared" si="3"/>
        <v>96513.12381383765</v>
      </c>
      <c r="R13" s="24">
        <f t="shared" si="3"/>
        <v>166116.27777062223</v>
      </c>
      <c r="S13" s="24">
        <f t="shared" si="3"/>
        <v>281130.9396122988</v>
      </c>
      <c r="T13" s="24">
        <f t="shared" si="3"/>
        <v>396558.13810857956</v>
      </c>
      <c r="U13" s="24">
        <f t="shared" si="3"/>
        <v>467398.90460110101</v>
      </c>
      <c r="V13" s="24">
        <f t="shared" si="3"/>
        <v>558654.27300985367</v>
      </c>
      <c r="W13" s="24">
        <f t="shared" si="3"/>
        <v>650325.27983962826</v>
      </c>
      <c r="X13" s="24">
        <f t="shared" si="3"/>
        <v>697412.96418647724</v>
      </c>
      <c r="Y13" s="24">
        <f t="shared" si="3"/>
        <v>789918.36774419341</v>
      </c>
      <c r="Z13" s="24">
        <f t="shared" si="3"/>
        <v>882842.53481080383</v>
      </c>
      <c r="AA13" s="76" t="s">
        <v>103</v>
      </c>
    </row>
    <row r="14" spans="1:27" s="9" customFormat="1" x14ac:dyDescent="0.25">
      <c r="B14" s="18"/>
      <c r="C14" s="18"/>
      <c r="D14" s="93" t="s">
        <v>114</v>
      </c>
      <c r="E14" s="21"/>
      <c r="F14" s="21"/>
      <c r="G14" s="21">
        <f>SUM($E11:G11)</f>
        <v>-255456.16000000003</v>
      </c>
      <c r="H14" s="21"/>
      <c r="I14" s="21"/>
      <c r="J14" s="21">
        <f>SUM($E11:J11)</f>
        <v>-188092.66999999998</v>
      </c>
      <c r="K14" s="21"/>
      <c r="L14" s="21"/>
      <c r="M14" s="21">
        <f>SUM($E11:M11)</f>
        <v>-257471.20999999996</v>
      </c>
      <c r="N14" s="21"/>
      <c r="O14" s="21"/>
      <c r="P14" s="21">
        <f>SUM($E11:P11)</f>
        <v>-17679.548462256731</v>
      </c>
      <c r="Q14" s="21"/>
      <c r="R14" s="21"/>
      <c r="S14" s="21">
        <f>SUM($E11:S11)</f>
        <v>281130.9396122988</v>
      </c>
      <c r="T14" s="21"/>
      <c r="U14" s="21"/>
      <c r="V14" s="21">
        <f>SUM($E11:V11)</f>
        <v>558654.27300985367</v>
      </c>
      <c r="W14" s="21"/>
      <c r="X14" s="21"/>
      <c r="Y14" s="21">
        <f>SUM($E11:Y11)</f>
        <v>789918.36774419341</v>
      </c>
      <c r="Z14" s="21"/>
    </row>
    <row r="15" spans="1:27" s="9" customFormat="1" x14ac:dyDescent="0.25">
      <c r="B15" s="18"/>
      <c r="C15" s="18"/>
      <c r="D15" s="18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7" s="9" customFormat="1" ht="21.6" customHeight="1" x14ac:dyDescent="0.3">
      <c r="A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s="9" customFormat="1" ht="21.6" customHeight="1" x14ac:dyDescent="0.3">
      <c r="A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9" customFormat="1" ht="21.6" customHeight="1" x14ac:dyDescent="0.3">
      <c r="A18" s="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9" customFormat="1" ht="21.6" customHeight="1" x14ac:dyDescent="0.3">
      <c r="A19" s="8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9" customFormat="1" ht="21.6" customHeight="1" x14ac:dyDescent="0.3">
      <c r="A20" s="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9" customFormat="1" ht="21.6" customHeight="1" x14ac:dyDescent="0.3">
      <c r="A21" s="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s="9" customFormat="1" ht="21.6" customHeight="1" x14ac:dyDescent="0.3">
      <c r="A22" s="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s="9" customFormat="1" ht="21.6" customHeight="1" x14ac:dyDescent="0.3">
      <c r="A23" s="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s="9" customFormat="1" ht="21.6" customHeight="1" x14ac:dyDescent="0.3">
      <c r="A24" s="8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s="9" customFormat="1" ht="21.6" customHeight="1" x14ac:dyDescent="0.3">
      <c r="A25" s="8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s="9" customFormat="1" ht="21.6" customHeight="1" x14ac:dyDescent="0.3">
      <c r="A26" s="8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s="9" customFormat="1" ht="21.6" customHeight="1" x14ac:dyDescent="0.3">
      <c r="A27" s="8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s="9" customFormat="1" ht="21.6" customHeight="1" x14ac:dyDescent="0.3">
      <c r="A28" s="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s="9" customFormat="1" ht="21.6" customHeight="1" x14ac:dyDescent="0.3">
      <c r="A29" s="8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9" customFormat="1" ht="21.6" customHeight="1" x14ac:dyDescent="0.3">
      <c r="A30" s="8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9" customFormat="1" ht="21.6" customHeight="1" x14ac:dyDescent="0.3">
      <c r="A31" s="8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s="9" customFormat="1" ht="21.6" customHeight="1" x14ac:dyDescent="0.3">
      <c r="A32" s="8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s="9" customFormat="1" ht="21.6" customHeight="1" x14ac:dyDescent="0.3">
      <c r="A33" s="8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s="9" customFormat="1" ht="21.6" customHeight="1" x14ac:dyDescent="0.3">
      <c r="A34" s="8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s="9" customFormat="1" ht="21.6" customHeight="1" x14ac:dyDescent="0.3">
      <c r="A35" s="8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s="9" customFormat="1" ht="21.6" customHeight="1" x14ac:dyDescent="0.3">
      <c r="A36" s="8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s="9" customFormat="1" ht="21.6" customHeight="1" x14ac:dyDescent="0.3">
      <c r="A37" s="8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s="9" customFormat="1" ht="21.6" customHeight="1" x14ac:dyDescent="0.3">
      <c r="A38" s="8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s="9" customFormat="1" ht="21.6" customHeight="1" x14ac:dyDescent="0.3">
      <c r="A39" s="8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s="9" customFormat="1" ht="21.6" customHeight="1" x14ac:dyDescent="0.3">
      <c r="A40" s="8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9" customFormat="1" ht="21.6" customHeight="1" x14ac:dyDescent="0.3">
      <c r="A41" s="8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s="9" customFormat="1" ht="21.6" customHeight="1" x14ac:dyDescent="0.3">
      <c r="A42" s="8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s="9" customFormat="1" ht="21.6" customHeight="1" x14ac:dyDescent="0.3">
      <c r="A43" s="8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s="9" customFormat="1" ht="21.6" customHeight="1" x14ac:dyDescent="0.3">
      <c r="A44" s="8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s="9" customFormat="1" ht="21.6" customHeight="1" x14ac:dyDescent="0.3">
      <c r="A45" s="8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s="9" customFormat="1" ht="21.6" customHeight="1" x14ac:dyDescent="0.3">
      <c r="A46" s="8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s="9" customFormat="1" ht="21.6" customHeight="1" x14ac:dyDescent="0.3">
      <c r="A47" s="8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s="9" customFormat="1" ht="21.6" customHeight="1" x14ac:dyDescent="0.3">
      <c r="A48" s="8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9" customFormat="1" ht="21.6" customHeight="1" x14ac:dyDescent="0.3">
      <c r="A49" s="8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9" customFormat="1" ht="21.6" customHeight="1" x14ac:dyDescent="0.3">
      <c r="A50" s="8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</sheetData>
  <conditionalFormatting sqref="E9:Z11">
    <cfRule type="expression" dxfId="1" priority="5">
      <formula>#REF!="Sold"</formula>
    </cfRule>
    <cfRule type="expression" dxfId="0" priority="6">
      <formula>#REF!="Sold"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B614AA9C3F254D9A264B03EAEDB202" ma:contentTypeVersion="13" ma:contentTypeDescription="Create a new document." ma:contentTypeScope="" ma:versionID="fb6100e54377561603d8283fc808bf59">
  <xsd:schema xmlns:xsd="http://www.w3.org/2001/XMLSchema" xmlns:xs="http://www.w3.org/2001/XMLSchema" xmlns:p="http://schemas.microsoft.com/office/2006/metadata/properties" xmlns:ns2="09149449-70a8-4d88-a7de-ceff3bf7a80b" xmlns:ns3="6896d4a5-3dc5-471f-acdf-ad1932f31499" xmlns:ns4="http://schemas.microsoft.com/sharepoint/v4" targetNamespace="http://schemas.microsoft.com/office/2006/metadata/properties" ma:root="true" ma:fieldsID="586ad518ccf2dd53d089138a94cc8312" ns2:_="" ns3:_="" ns4:_="">
    <xsd:import namespace="09149449-70a8-4d88-a7de-ceff3bf7a80b"/>
    <xsd:import namespace="6896d4a5-3dc5-471f-acdf-ad1932f31499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4:IconOverlay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149449-70a8-4d88-a7de-ceff3bf7a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6d4a5-3dc5-471f-acdf-ad1932f31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7112DC-3C50-4EBA-A823-8C141C8E71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997598-DF4B-412A-BB0E-E0C58BDC4114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00ADD281-1C37-4B90-852F-D86A9E6413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149449-70a8-4d88-a7de-ceff3bf7a80b"/>
    <ds:schemaRef ds:uri="6896d4a5-3dc5-471f-acdf-ad1932f31499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Validation</vt:lpstr>
      <vt:lpstr>2015 data</vt:lpstr>
      <vt:lpstr>2015 Consolidated</vt:lpstr>
      <vt:lpstr>Validation (2015 Consolidated)</vt:lpstr>
      <vt:lpstr>Sales &amp; Cash Receipts Pivot Tbl</vt:lpstr>
      <vt:lpstr>Aging Analysis</vt:lpstr>
      <vt:lpstr>% Bad Debt</vt:lpstr>
      <vt:lpstr>Cash Flow</vt:lpstr>
      <vt:lpstr>Dashboard (Asm. &amp; Metrics)</vt:lpstr>
      <vt:lpstr>Expenses</vt:lpstr>
      <vt:lpstr>Forecasted Expenses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Busch</dc:creator>
  <cp:lastModifiedBy>Jonathon</cp:lastModifiedBy>
  <cp:lastPrinted>2016-03-21T18:06:11Z</cp:lastPrinted>
  <dcterms:created xsi:type="dcterms:W3CDTF">2011-04-05T19:27:54Z</dcterms:created>
  <dcterms:modified xsi:type="dcterms:W3CDTF">2023-08-25T01:27:10Z</dcterms:modified>
</cp:coreProperties>
</file>