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22.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3.xml" ContentType="application/vnd.ms-excel.slicer+xml"/>
  <Override PartName="/xl/timelines/timeline3.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bjohnso8\Downloads\"/>
    </mc:Choice>
  </mc:AlternateContent>
  <xr:revisionPtr revIDLastSave="0" documentId="13_ncr:1_{CCC02DD7-FED2-40DF-AB5B-A4D14E84350E}" xr6:coauthVersionLast="47" xr6:coauthVersionMax="47" xr10:uidLastSave="{00000000-0000-0000-0000-000000000000}"/>
  <bookViews>
    <workbookView xWindow="19080" yWindow="-120" windowWidth="19440" windowHeight="14880" firstSheet="1" activeTab="4" xr2:uid="{00000000-000D-0000-FFFF-FFFF00000000}"/>
  </bookViews>
  <sheets>
    <sheet name="READ ME" sheetId="10" r:id="rId1"/>
    <sheet name="Main Dashboard" sheetId="9" r:id="rId2"/>
    <sheet name="Profit Dashboard" sheetId="8" r:id="rId3"/>
    <sheet name="Sales Dashboard" sheetId="3" r:id="rId4"/>
    <sheet name="Model and Projection" sheetId="11" r:id="rId5"/>
    <sheet name="Sales_Table" sheetId="2" state="hidden" r:id="rId6"/>
    <sheet name="Pivots" sheetId="6" r:id="rId7"/>
    <sheet name="Sample - Superstore" sheetId="1" state="hidden" r:id="rId8"/>
  </sheets>
  <definedNames>
    <definedName name="_xlcn.WorksheetConnection_SampleSuperstore.csvSales1" hidden="1">Sales[]</definedName>
    <definedName name="Count_of_Sales">Pivots!$G$9</definedName>
    <definedName name="Slicer_Category1">#N/A</definedName>
    <definedName name="Slicer_Region1">#N/A</definedName>
    <definedName name="Slicer_Segment1">#N/A</definedName>
    <definedName name="Slicer_Ship_Mode1">#N/A</definedName>
    <definedName name="Slicer_State1">#N/A</definedName>
    <definedName name="Slicer_Sub_Category1">#N/A</definedName>
    <definedName name="Timeline_Order_Date2">#N/A</definedName>
  </definedNames>
  <calcPr calcId="191029"/>
  <pivotCaches>
    <pivotCache cacheId="19" r:id="rId9"/>
    <pivotCache cacheId="24" r:id="rId10"/>
    <pivotCache cacheId="27" r:id="rId11"/>
    <pivotCache cacheId="30" r:id="rId12"/>
    <pivotCache cacheId="33" r:id="rId13"/>
    <pivotCache cacheId="36" r:id="rId14"/>
    <pivotCache cacheId="39" r:id="rId15"/>
    <pivotCache cacheId="42" r:id="rId16"/>
    <pivotCache cacheId="45" r:id="rId17"/>
    <pivotCache cacheId="51" r:id="rId18"/>
    <pivotCache cacheId="54" r:id="rId19"/>
    <pivotCache cacheId="57" r:id="rId20"/>
    <pivotCache cacheId="60" r:id="rId21"/>
    <pivotCache cacheId="63" r:id="rId22"/>
    <pivotCache cacheId="66" r:id="rId23"/>
    <pivotCache cacheId="69" r:id="rId24"/>
    <pivotCache cacheId="72" r:id="rId25"/>
    <pivotCache cacheId="75" r:id="rId26"/>
    <pivotCache cacheId="78" r:id="rId27"/>
    <pivotCache cacheId="84" r:id="rId28"/>
  </pivotCaches>
  <extLst>
    <ext xmlns:x14="http://schemas.microsoft.com/office/spreadsheetml/2009/9/main" uri="{876F7934-8845-4945-9796-88D515C7AA90}">
      <x14:pivotCaches>
        <pivotCache cacheId="20" r:id="rId29"/>
      </x14:pivotCaches>
    </ext>
    <ext xmlns:x14="http://schemas.microsoft.com/office/spreadsheetml/2009/9/main" uri="{BBE1A952-AA13-448e-AADC-164F8A28A991}">
      <x14:slicerCaches>
        <x14:slicerCache r:id="rId30"/>
        <x14:slicerCache r:id="rId31"/>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1" r:id="rId36"/>
      </x15:timelineCachePivotCaches>
    </ext>
    <ext xmlns:x15="http://schemas.microsoft.com/office/spreadsheetml/2010/11/main" uri="{D0CA8CA8-9F24-4464-BF8E-62219DCF47F9}">
      <x15:timelineCacheRefs>
        <x15:timelineCacheRef r:id="rId37"/>
      </x15:timelineCacheRefs>
    </ext>
    <ext xmlns:x15="http://schemas.microsoft.com/office/spreadsheetml/2010/11/main" uri="{FCE2AD5D-F65C-4FA6-A056-5C36A1767C68}">
      <x15:dataModel>
        <x15:modelTables>
          <x15:modelTable id="Sales" name="Sales" connection="WorksheetConnection_Sample - Superstore.csv!Sales"/>
        </x15:modelTables>
        <x15:extLst>
          <ext xmlns:x16="http://schemas.microsoft.com/office/spreadsheetml/2014/11/main" uri="{9835A34E-60A6-4A7C-AAB8-D5F71C897F49}">
            <x16:modelTimeGroupings>
              <x16:modelTimeGrouping tableName="Sale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Sale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 i="11" l="1"/>
  <c r="G8" i="11"/>
  <c r="E8" i="11"/>
  <c r="C8" i="11"/>
  <c r="F14" i="11"/>
  <c r="F15" i="11"/>
  <c r="F13" i="11"/>
  <c r="E13" i="11"/>
  <c r="E14" i="11"/>
  <c r="E15" i="11"/>
  <c r="D14" i="11"/>
  <c r="D15" i="11"/>
  <c r="D13" i="11"/>
  <c r="C14" i="11"/>
  <c r="C15" i="11"/>
  <c r="C13" i="11"/>
  <c r="D7" i="11"/>
  <c r="E7" i="11"/>
  <c r="D16" i="11" s="1"/>
  <c r="G7" i="11"/>
  <c r="H7" i="11" s="1"/>
  <c r="I7" i="11"/>
  <c r="I9" i="11" s="1"/>
  <c r="C7" i="11"/>
  <c r="C9" i="11" s="1"/>
  <c r="J6" i="11"/>
  <c r="H6" i="11"/>
  <c r="F6" i="11"/>
  <c r="J5" i="11"/>
  <c r="H5" i="11"/>
  <c r="F5" i="11"/>
  <c r="J4" i="11"/>
  <c r="H4" i="11"/>
  <c r="F4" i="11"/>
  <c r="I46" i="6"/>
  <c r="H3" i="6"/>
  <c r="H9" i="6"/>
  <c r="W9" i="2"/>
  <c r="W8" i="2"/>
  <c r="W5" i="2"/>
  <c r="W7" i="2" s="1"/>
  <c r="W6" i="2"/>
  <c r="X10" i="1"/>
  <c r="X12" i="1" a="1"/>
  <c r="X12" i="1" s="1"/>
  <c r="G49" i="6"/>
  <c r="Q13" i="6"/>
  <c r="G6" i="6"/>
  <c r="G35" i="6"/>
  <c r="I3" i="6"/>
  <c r="Q20" i="6"/>
  <c r="I9" i="6"/>
  <c r="G11" i="6"/>
  <c r="G40" i="6"/>
  <c r="Q7" i="6"/>
  <c r="G25" i="6"/>
  <c r="G30" i="6"/>
  <c r="G16" i="6"/>
  <c r="G15" i="11"/>
  <c r="H15" i="11"/>
  <c r="G14" i="11"/>
  <c r="G13" i="11"/>
  <c r="F8" i="11" l="1"/>
  <c r="C16" i="11"/>
  <c r="E16" i="11"/>
  <c r="F16" i="11"/>
  <c r="J7" i="11"/>
  <c r="E9" i="11"/>
  <c r="F9" i="11" s="1"/>
  <c r="F7" i="11"/>
  <c r="J8" i="11"/>
  <c r="G9" i="11"/>
  <c r="J46" i="6"/>
  <c r="H14" i="11"/>
  <c r="I14" i="11"/>
  <c r="I15" i="11"/>
  <c r="G16" i="11"/>
  <c r="H8" i="11" l="1"/>
  <c r="H9" i="11"/>
  <c r="J9" i="11"/>
  <c r="H16" i="11"/>
  <c r="H13" i="11"/>
  <c r="I13" i="11"/>
  <c r="I16"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24A836-53B5-4DDE-B981-BD621F6E4F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2000000}" name="WorksheetConnection_Sample - Superstore.csv!Sales" type="102" refreshedVersion="8" minRefreshableVersion="5">
    <extLst>
      <ext xmlns:x15="http://schemas.microsoft.com/office/spreadsheetml/2010/11/main" uri="{DE250136-89BD-433C-8126-D09CA5730AF9}">
        <x15:connection id="Sales">
          <x15:rangePr sourceName="_xlcn.WorksheetConnection_SampleSuperstore.csvSale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<sst xmlns="http://schemas.openxmlformats.org/spreadsheetml/2006/main" count="260008" uniqueCount="10984">
  <si>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</si>
  <si>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</si>
  <si>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</si>
  <si>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</si>
  <si>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</si>
  <si>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</si>
  <si>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</si>
  <si>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</si>
  <si>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</si>
  <si>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</si>
  <si>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</si>
  <si>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</si>
  <si>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</si>
  <si>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</si>
  <si>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</si>
  <si>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</si>
  <si>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</si>
  <si>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</si>
  <si>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</si>
  <si>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</si>
  <si>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</si>
  <si>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</si>
  <si>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</si>
  <si>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</si>
  <si>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</si>
  <si>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</si>
  <si>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</si>
  <si>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</si>
  <si>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</si>
  <si>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</si>
  <si>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</si>
  <si>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</si>
  <si>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</si>
  <si>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</si>
  <si>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</si>
  <si>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</si>
  <si>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</si>
  <si>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</si>
  <si>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</si>
  <si>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</si>
  <si>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</si>
  <si>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</si>
  <si>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</si>
  <si>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</si>
  <si>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</si>
  <si>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</si>
  <si>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</si>
  <si>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</si>
  <si>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</si>
  <si>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</si>
  <si>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</si>
  <si>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</si>
  <si>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</si>
  <si>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</si>
  <si>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</si>
  <si>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</si>
  <si>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</si>
  <si>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</si>
  <si>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</si>
  <si>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</si>
  <si>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</si>
  <si>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</si>
  <si>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</si>
  <si>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</si>
  <si>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</si>
  <si>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</si>
  <si>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</si>
  <si>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</si>
  <si>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</si>
  <si>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</si>
  <si>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</si>
  <si>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</si>
  <si>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</si>
  <si>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</si>
  <si>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</si>
  <si>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</si>
  <si>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</si>
  <si>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</si>
  <si>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</si>
  <si>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</si>
  <si>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</si>
  <si>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</si>
  <si>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</si>
  <si>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</si>
  <si>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</si>
  <si>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</si>
  <si>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</si>
  <si>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</si>
  <si>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</si>
  <si>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</si>
  <si>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</si>
  <si>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</si>
  <si>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</si>
  <si>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</si>
  <si>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</si>
  <si>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</si>
  <si>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</si>
  <si>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</si>
  <si>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</si>
  <si>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</si>
  <si>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</si>
  <si>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</si>
  <si>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</si>
  <si>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</si>
  <si>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</si>
  <si>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</si>
  <si>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</si>
  <si>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</si>
  <si>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</si>
  <si>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</si>
  <si>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</si>
  <si>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</si>
  <si>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</si>
  <si>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</si>
  <si>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</si>
  <si>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</si>
  <si>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</si>
  <si>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</si>
  <si>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</si>
  <si>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</si>
  <si>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</si>
  <si>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</si>
  <si>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</si>
  <si>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</si>
  <si>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</si>
  <si>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</si>
  <si>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</si>
  <si>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</si>
  <si>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</si>
  <si>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</si>
  <si>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</si>
  <si>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</si>
  <si>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</si>
  <si>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</si>
  <si>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</si>
  <si>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</si>
  <si>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</si>
  <si>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</si>
  <si>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</si>
  <si>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</si>
  <si>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</si>
  <si>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</si>
  <si>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</si>
  <si>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</si>
  <si>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</si>
  <si>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</si>
  <si>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</si>
  <si>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</si>
  <si>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</si>
  <si>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</si>
  <si>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</si>
  <si>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</si>
  <si>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</si>
  <si>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</si>
  <si>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</si>
  <si>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</si>
  <si>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</si>
  <si>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</si>
  <si>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</si>
  <si>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</si>
  <si>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</si>
  <si>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</si>
  <si>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</si>
  <si>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</si>
  <si>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</si>
  <si>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</si>
  <si>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</si>
  <si>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</si>
  <si>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</si>
  <si>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</si>
  <si>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</si>
  <si>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</si>
  <si>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</si>
  <si>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</si>
  <si>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</si>
  <si>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</si>
  <si>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</si>
  <si>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</si>
  <si>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</si>
  <si>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</si>
  <si>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</si>
  <si>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</si>
  <si>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</si>
  <si>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</si>
  <si>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</si>
  <si>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</si>
  <si>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</si>
  <si>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</si>
  <si>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</si>
  <si>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</si>
  <si>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</si>
  <si>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</si>
  <si>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</si>
  <si>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</si>
  <si>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</si>
  <si>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</si>
  <si>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</si>
  <si>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</si>
  <si>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</si>
  <si>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</si>
  <si>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</si>
  <si>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</si>
  <si>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</si>
  <si>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</si>
  <si>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</si>
  <si>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</si>
  <si>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</si>
  <si>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</si>
  <si>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</si>
  <si>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</si>
  <si>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</si>
  <si>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</si>
  <si>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</si>
  <si>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</si>
  <si>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</si>
  <si>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</si>
  <si>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</si>
  <si>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</si>
  <si>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</si>
  <si>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</si>
  <si>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</si>
  <si>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</si>
  <si>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</si>
  <si>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</si>
  <si>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</si>
  <si>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</si>
  <si>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</si>
  <si>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</si>
  <si>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</si>
  <si>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</si>
  <si>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</si>
  <si>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</si>
  <si>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</si>
  <si>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</si>
  <si>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</si>
  <si>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</si>
  <si>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</si>
  <si>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</si>
  <si>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</si>
  <si>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</si>
  <si>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</si>
  <si>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</si>
  <si>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</si>
  <si>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</si>
  <si>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</si>
  <si>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</si>
  <si>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</si>
  <si>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</si>
  <si>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</si>
  <si>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</si>
  <si>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</si>
  <si>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</si>
  <si>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</si>
  <si>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</si>
  <si>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</si>
  <si>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</si>
  <si>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</si>
  <si>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</si>
  <si>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</si>
  <si>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</si>
  <si>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</si>
  <si>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</si>
  <si>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</si>
  <si>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</si>
  <si>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</si>
  <si>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</si>
  <si>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</si>
  <si>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</si>
  <si>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</si>
  <si>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</si>
  <si>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</si>
  <si>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</si>
  <si>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</si>
  <si>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</si>
  <si>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</si>
  <si>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</si>
  <si>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</si>
  <si>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</si>
  <si>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</si>
  <si>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</si>
  <si>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</si>
  <si>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</si>
  <si>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</si>
  <si>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</si>
  <si>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</si>
  <si>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</si>
  <si>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</si>
  <si>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</si>
  <si>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</si>
  <si>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</si>
  <si>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</si>
  <si>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</si>
  <si>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</si>
  <si>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</si>
  <si>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</si>
  <si>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</si>
  <si>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</si>
  <si>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</si>
  <si>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</si>
  <si>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</si>
  <si>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</si>
  <si>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</si>
  <si>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</si>
  <si>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</si>
  <si>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</si>
  <si>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</si>
  <si>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</si>
  <si>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</si>
  <si>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</si>
  <si>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</si>
  <si>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</si>
  <si>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</si>
  <si>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</si>
  <si>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</si>
  <si>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</si>
  <si>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</si>
  <si>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</si>
  <si>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</si>
  <si>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</si>
  <si>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</si>
  <si>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</si>
  <si>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</si>
  <si>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</si>
  <si>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</si>
  <si>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</si>
  <si>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</si>
  <si>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</si>
  <si>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</si>
  <si>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</si>
  <si>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</si>
  <si>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</si>
  <si>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</si>
  <si>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</si>
  <si>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</si>
  <si>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</si>
  <si>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</si>
  <si>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</si>
  <si>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</si>
  <si>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</si>
  <si>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</si>
  <si>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</si>
  <si>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</si>
  <si>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</si>
  <si>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</si>
  <si>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</si>
  <si>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</si>
  <si>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</si>
  <si>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</si>
  <si>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</si>
  <si>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</si>
  <si>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</si>
  <si>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</si>
  <si>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</si>
  <si>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</si>
  <si>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</si>
  <si>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</si>
  <si>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</si>
  <si>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</si>
  <si>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</si>
  <si>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</si>
  <si>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</si>
  <si>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</si>
  <si>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</si>
  <si>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</si>
  <si>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</si>
  <si>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</si>
  <si>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</si>
  <si>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</si>
  <si>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</si>
  <si>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</si>
  <si>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</si>
  <si>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</si>
  <si>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</si>
  <si>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</si>
  <si>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</si>
  <si>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</si>
  <si>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</si>
  <si>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</si>
  <si>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</si>
  <si>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</si>
  <si>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</si>
  <si>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</si>
  <si>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</si>
  <si>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</si>
  <si>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</si>
  <si>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</si>
  <si>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</si>
  <si>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</si>
  <si>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</si>
  <si>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</si>
  <si>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</si>
  <si>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</si>
  <si>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</si>
  <si>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</si>
  <si>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</si>
  <si>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</si>
  <si>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</si>
  <si>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</si>
  <si>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</si>
  <si>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</si>
  <si>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</si>
  <si>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</si>
  <si>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</si>
  <si>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</si>
  <si>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</si>
  <si>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</si>
  <si>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</si>
  <si>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</si>
  <si>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</si>
  <si>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</si>
  <si>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</si>
  <si>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</si>
  <si>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</si>
  <si>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</si>
  <si>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</si>
  <si>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</si>
  <si>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</si>
  <si>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</si>
  <si>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</si>
  <si>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</si>
  <si>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</si>
  <si>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</si>
  <si>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</si>
  <si>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</si>
  <si>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</si>
  <si>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</si>
  <si>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</si>
  <si>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</si>
  <si>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</si>
  <si>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</si>
  <si>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</si>
  <si>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</si>
  <si>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</si>
  <si>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</si>
  <si>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</si>
  <si>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</si>
  <si>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</si>
  <si>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</si>
  <si>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</si>
  <si>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</si>
  <si>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</si>
  <si>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</si>
  <si>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</si>
  <si>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</si>
  <si>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</si>
  <si>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</si>
  <si>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</si>
  <si>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</si>
  <si>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</si>
  <si>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</si>
  <si>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</si>
  <si>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</si>
  <si>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</si>
  <si>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</si>
  <si>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</si>
  <si>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</si>
  <si>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</si>
  <si>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</si>
  <si>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</si>
  <si>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</si>
  <si>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</si>
  <si>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</si>
  <si>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</si>
  <si>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</si>
  <si>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</si>
  <si>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</si>
  <si>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</si>
  <si>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</si>
  <si>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</si>
  <si>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</si>
  <si>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</si>
  <si>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</si>
  <si>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</si>
  <si>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</si>
  <si>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</si>
  <si>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</si>
  <si>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</si>
  <si>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</si>
  <si>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</si>
  <si>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</si>
  <si>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</si>
  <si>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</si>
  <si>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</si>
  <si>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</si>
  <si>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</si>
  <si>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</si>
  <si>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</si>
  <si>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</si>
  <si>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</si>
  <si>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</si>
  <si>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</si>
  <si>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</si>
  <si>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</si>
  <si>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</si>
  <si>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</si>
  <si>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</si>
  <si>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</si>
  <si>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</si>
  <si>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</si>
  <si>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</si>
  <si>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</si>
  <si>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</si>
  <si>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</si>
  <si>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</si>
  <si>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</si>
  <si>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</si>
  <si>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</si>
  <si>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</si>
  <si>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</si>
  <si>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</si>
  <si>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</si>
  <si>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</si>
  <si>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</si>
  <si>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</si>
  <si>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</si>
  <si>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</si>
  <si>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</si>
  <si>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</si>
  <si>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</si>
  <si>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</si>
  <si>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</si>
  <si>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</si>
  <si>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</si>
  <si>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</si>
  <si>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</si>
  <si>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</si>
  <si>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</si>
  <si>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</si>
  <si>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</si>
  <si>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</si>
  <si>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</si>
  <si>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</si>
  <si>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</si>
  <si>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</si>
  <si>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</si>
  <si>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</si>
  <si>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</si>
  <si>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</si>
  <si>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</si>
  <si>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</si>
  <si>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</si>
  <si>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</si>
  <si>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</si>
  <si>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</si>
  <si>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</si>
  <si>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</si>
  <si>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</si>
  <si>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</si>
  <si>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</si>
  <si>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</si>
  <si>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</si>
  <si>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</si>
  <si>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</si>
  <si>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</si>
  <si>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</si>
  <si>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</si>
  <si>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</si>
  <si>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</si>
  <si>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</si>
  <si>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</si>
  <si>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</si>
  <si>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</si>
  <si>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</si>
  <si>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</si>
  <si>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</si>
  <si>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</si>
  <si>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</si>
  <si>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</si>
  <si>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</si>
  <si>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</si>
  <si>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</si>
  <si>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</si>
  <si>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</si>
  <si>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</si>
  <si>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</si>
  <si>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</si>
  <si>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</si>
  <si>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</si>
  <si>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</si>
  <si>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</si>
  <si>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</si>
  <si>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</si>
  <si>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</si>
  <si>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</si>
  <si>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</si>
  <si>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</si>
  <si>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</si>
  <si>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</si>
  <si>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</si>
  <si>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</si>
  <si>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</si>
  <si>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</si>
  <si>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</si>
  <si>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</si>
  <si>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</si>
  <si>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</si>
  <si>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</si>
  <si>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</si>
  <si>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</si>
  <si>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</si>
  <si>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</si>
  <si>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</si>
  <si>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</si>
  <si>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</si>
  <si>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</si>
  <si>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</si>
  <si>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</si>
  <si>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</si>
  <si>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</si>
  <si>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</si>
  <si>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</si>
  <si>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</si>
  <si>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</si>
  <si>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</si>
  <si>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</si>
  <si>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</si>
  <si>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</si>
  <si>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</si>
  <si>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</si>
  <si>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</si>
  <si>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</si>
  <si>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</si>
  <si>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</si>
  <si>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</si>
  <si>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</si>
  <si>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</si>
  <si>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</si>
  <si>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</si>
  <si>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</si>
  <si>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</si>
  <si>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</si>
  <si>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</si>
  <si>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</si>
  <si>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</si>
  <si>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</si>
  <si>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</si>
  <si>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</si>
  <si>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</si>
  <si>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</si>
  <si>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</si>
  <si>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</si>
  <si>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</si>
  <si>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</si>
  <si>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</si>
  <si>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</si>
  <si>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</si>
  <si>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</si>
  <si>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</si>
  <si>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</si>
  <si>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</si>
  <si>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</si>
  <si>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</si>
  <si>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</si>
  <si>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</si>
  <si>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</si>
  <si>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</si>
  <si>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</si>
  <si>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</si>
  <si>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</si>
  <si>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</si>
  <si>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</si>
  <si>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</si>
  <si>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</si>
  <si>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</si>
  <si>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</si>
  <si>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</si>
  <si>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</si>
  <si>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</si>
  <si>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</si>
  <si>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</si>
  <si>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</si>
  <si>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</si>
  <si>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</si>
  <si>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</si>
  <si>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</si>
  <si>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</si>
  <si>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</si>
  <si>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</si>
  <si>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</si>
  <si>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</si>
  <si>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</si>
  <si>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</si>
  <si>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</si>
  <si>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</si>
  <si>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</si>
  <si>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</si>
  <si>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</si>
  <si>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</si>
  <si>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</si>
  <si>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</si>
  <si>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</si>
  <si>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</si>
  <si>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</si>
  <si>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</si>
  <si>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</si>
  <si>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</si>
  <si>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</si>
  <si>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</si>
  <si>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</si>
  <si>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</si>
  <si>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</si>
  <si>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</si>
  <si>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</si>
  <si>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</si>
  <si>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</si>
  <si>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</si>
  <si>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</si>
  <si>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</si>
  <si>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</si>
  <si>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</si>
  <si>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</si>
  <si>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</si>
  <si>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</si>
  <si>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</si>
  <si>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</si>
  <si>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</si>
  <si>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</si>
  <si>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</si>
  <si>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</si>
  <si>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</si>
  <si>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</si>
  <si>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</si>
  <si>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</si>
  <si>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</si>
  <si>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</si>
  <si>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</si>
  <si>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</si>
  <si>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</si>
  <si>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</si>
  <si>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</si>
  <si>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</si>
  <si>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</si>
  <si>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</si>
  <si>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</si>
  <si>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</si>
  <si>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</si>
  <si>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</si>
  <si>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</si>
  <si>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</si>
  <si>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</si>
  <si>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</si>
  <si>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</si>
  <si>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</si>
  <si>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</si>
  <si>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</si>
  <si>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</si>
  <si>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</si>
  <si>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</si>
  <si>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</si>
  <si>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</si>
  <si>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</si>
  <si>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</si>
  <si>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</si>
  <si>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</si>
  <si>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</si>
  <si>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</si>
  <si>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</si>
  <si>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</si>
  <si>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</si>
  <si>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</si>
  <si>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</si>
  <si>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</si>
  <si>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</si>
  <si>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</si>
  <si>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</si>
  <si>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</si>
  <si>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</si>
  <si>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</si>
  <si>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</si>
  <si>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</si>
  <si>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</si>
  <si>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</si>
  <si>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</si>
  <si>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</si>
  <si>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</si>
  <si>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</si>
  <si>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</si>
  <si>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</si>
  <si>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</si>
  <si>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</si>
  <si>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</si>
  <si>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</si>
  <si>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</si>
  <si>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</si>
  <si>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</si>
  <si>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</si>
  <si>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</si>
  <si>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</si>
  <si>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</si>
  <si>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</si>
  <si>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</si>
  <si>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</si>
  <si>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</si>
  <si>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</si>
  <si>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</si>
  <si>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</si>
  <si>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</si>
  <si>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</si>
  <si>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</si>
  <si>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</si>
  <si>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</si>
  <si>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</si>
  <si>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</si>
  <si>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</si>
  <si>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</si>
  <si>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</si>
  <si>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</si>
  <si>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</si>
  <si>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</si>
  <si>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</si>
  <si>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</si>
  <si>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</si>
  <si>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</si>
  <si>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</si>
  <si>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</si>
  <si>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</si>
  <si>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</si>
  <si>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</si>
  <si>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</si>
  <si>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</si>
  <si>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</si>
  <si>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</si>
  <si>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</si>
  <si>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</si>
  <si>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</si>
  <si>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</si>
  <si>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</si>
  <si>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</si>
  <si>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</si>
  <si>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</si>
  <si>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</si>
  <si>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</si>
  <si>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</si>
  <si>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</si>
  <si>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</si>
  <si>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</si>
  <si>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</si>
  <si>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</si>
  <si>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</si>
  <si>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</si>
  <si>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</si>
  <si>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</si>
  <si>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</si>
  <si>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</si>
  <si>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</si>
  <si>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</si>
  <si>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</si>
  <si>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</si>
  <si>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</si>
  <si>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</si>
  <si>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</si>
  <si>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</si>
  <si>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</si>
  <si>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</si>
  <si>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</si>
  <si>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</si>
  <si>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</si>
  <si>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</si>
  <si>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</si>
  <si>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</si>
  <si>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</si>
  <si>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</si>
  <si>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</si>
  <si>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</si>
  <si>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</si>
  <si>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</si>
  <si>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</si>
  <si>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</si>
  <si>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</si>
  <si>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</si>
  <si>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</si>
  <si>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</si>
  <si>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</si>
  <si>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</si>
  <si>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</si>
  <si>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</si>
  <si>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</si>
  <si>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</si>
  <si>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</si>
  <si>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</si>
  <si>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</si>
  <si>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</si>
  <si>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</si>
  <si>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</si>
  <si>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</si>
  <si>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</si>
  <si>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</si>
  <si>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</si>
  <si>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</si>
  <si>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</si>
  <si>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</si>
  <si>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</si>
  <si>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</si>
  <si>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</si>
  <si>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</si>
  <si>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</si>
  <si>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</si>
  <si>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</si>
  <si>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</si>
  <si>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</si>
  <si>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</si>
  <si>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</si>
  <si>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</si>
  <si>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</si>
  <si>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</si>
  <si>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</si>
  <si>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</si>
  <si>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</si>
  <si>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</si>
  <si>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</si>
  <si>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</si>
  <si>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</si>
  <si>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</si>
  <si>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</si>
  <si>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</si>
  <si>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</si>
  <si>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</si>
  <si>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</si>
  <si>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</si>
  <si>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</si>
  <si>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</si>
  <si>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</si>
  <si>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</si>
  <si>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</si>
  <si>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</si>
  <si>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</si>
  <si>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</si>
  <si>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</si>
  <si>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</si>
  <si>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</si>
  <si>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</si>
  <si>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</si>
  <si>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</si>
  <si>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</si>
  <si>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</si>
  <si>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</si>
  <si>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</si>
  <si>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</si>
  <si>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</si>
  <si>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</si>
  <si>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</si>
  <si>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</si>
  <si>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</si>
  <si>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</si>
  <si>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</si>
  <si>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</si>
  <si>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</si>
  <si>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</si>
  <si>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</si>
  <si>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</si>
  <si>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</si>
  <si>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</si>
  <si>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</si>
  <si>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</si>
  <si>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</si>
  <si>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</si>
  <si>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</si>
  <si>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</si>
  <si>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</si>
  <si>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</si>
  <si>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</si>
  <si>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</si>
  <si>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</si>
  <si>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</si>
  <si>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</si>
  <si>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</si>
  <si>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</si>
  <si>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</si>
  <si>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</si>
  <si>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</si>
  <si>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</si>
  <si>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</si>
  <si>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</si>
  <si>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</si>
  <si>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</si>
  <si>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</si>
  <si>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</si>
  <si>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</si>
  <si>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</si>
  <si>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</si>
  <si>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</si>
  <si>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</si>
  <si>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</si>
  <si>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</si>
  <si>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</si>
  <si>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</si>
  <si>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</si>
  <si>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</si>
  <si>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</si>
  <si>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</si>
  <si>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</si>
  <si>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</si>
  <si>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</si>
  <si>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</si>
  <si>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</si>
  <si>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</si>
  <si>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</si>
  <si>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</si>
  <si>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</si>
  <si>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</si>
  <si>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</si>
  <si>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</si>
  <si>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</si>
  <si>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</si>
  <si>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</si>
  <si>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</si>
  <si>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</si>
  <si>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</si>
  <si>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</si>
  <si>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</si>
  <si>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</si>
  <si>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</si>
  <si>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</si>
  <si>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</si>
  <si>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</si>
  <si>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</si>
  <si>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</si>
  <si>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</si>
  <si>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</si>
  <si>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</si>
  <si>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</si>
  <si>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</si>
  <si>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</si>
  <si>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</si>
  <si>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</si>
  <si>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</si>
  <si>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</si>
  <si>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</si>
  <si>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</si>
  <si>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</si>
  <si>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</si>
  <si>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</si>
  <si>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</si>
  <si>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</si>
  <si>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</si>
  <si>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</si>
  <si>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</si>
  <si>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</si>
  <si>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</si>
  <si>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</si>
  <si>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</si>
  <si>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</si>
  <si>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</si>
  <si>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</si>
  <si>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</si>
  <si>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</si>
  <si>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</si>
  <si>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</si>
  <si>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</si>
  <si>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</si>
  <si>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</si>
  <si>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</si>
  <si>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</si>
  <si>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</si>
  <si>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</si>
  <si>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</si>
  <si>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</si>
  <si>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</si>
  <si>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</si>
  <si>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</si>
  <si>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</si>
  <si>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</si>
  <si>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</si>
  <si>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</si>
  <si>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</si>
  <si>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</si>
  <si>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</si>
  <si>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</si>
  <si>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</si>
  <si>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</si>
  <si>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</si>
  <si>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</si>
  <si>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</si>
  <si>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</si>
  <si>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</si>
  <si>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</si>
  <si>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</si>
  <si>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</si>
  <si>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</si>
  <si>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</si>
  <si>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</si>
  <si>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</si>
  <si>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</si>
  <si>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</si>
  <si>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</si>
  <si>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</si>
  <si>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</si>
  <si>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</si>
  <si>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</si>
  <si>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</si>
  <si>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</si>
  <si>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</si>
  <si>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</si>
  <si>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</si>
  <si>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</si>
  <si>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</si>
  <si>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</si>
  <si>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</si>
  <si>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</si>
  <si>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</si>
  <si>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</si>
  <si>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</si>
  <si>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</si>
  <si>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</si>
  <si>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</si>
  <si>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</si>
  <si>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</si>
  <si>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</si>
  <si>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</si>
  <si>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</si>
  <si>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</si>
  <si>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</si>
  <si>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</si>
  <si>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</si>
  <si>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</si>
  <si>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</si>
  <si>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</si>
  <si>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</si>
  <si>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</si>
  <si>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</si>
  <si>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</si>
  <si>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</si>
  <si>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</si>
  <si>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</si>
  <si>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</si>
  <si>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</si>
  <si>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</si>
  <si>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</si>
  <si>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</si>
  <si>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</si>
  <si>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</si>
  <si>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</si>
  <si>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</si>
  <si>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</si>
  <si>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</si>
  <si>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</si>
  <si>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</si>
  <si>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</si>
  <si>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</si>
  <si>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</si>
  <si>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</si>
  <si>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</si>
  <si>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</si>
  <si>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</si>
  <si>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</si>
  <si>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</si>
  <si>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</si>
  <si>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</si>
  <si>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</si>
  <si>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</si>
  <si>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</si>
  <si>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</si>
  <si>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</si>
  <si>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</si>
  <si>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</si>
  <si>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</si>
  <si>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</si>
  <si>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</si>
  <si>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</si>
  <si>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</si>
  <si>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</si>
  <si>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</si>
  <si>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</si>
  <si>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</si>
  <si>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</si>
  <si>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</si>
  <si>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</si>
  <si>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</si>
  <si>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</si>
  <si>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</si>
  <si>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</si>
  <si>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</si>
  <si>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</si>
  <si>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</si>
  <si>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</si>
  <si>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</si>
  <si>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</si>
  <si>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</si>
  <si>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</si>
  <si>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</si>
  <si>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</si>
  <si>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</si>
  <si>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</si>
  <si>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</si>
  <si>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</si>
  <si>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</si>
  <si>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</si>
  <si>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</si>
  <si>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</si>
  <si>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</si>
  <si>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</si>
  <si>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</si>
  <si>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</si>
  <si>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</si>
  <si>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</si>
  <si>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</si>
  <si>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</si>
  <si>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</si>
  <si>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</si>
  <si>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</si>
  <si>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</si>
  <si>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</si>
  <si>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</si>
  <si>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</si>
  <si>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</si>
  <si>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</si>
  <si>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</si>
  <si>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</si>
  <si>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</si>
  <si>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</si>
  <si>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</si>
  <si>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</si>
  <si>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</si>
  <si>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</si>
  <si>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</si>
  <si>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</si>
  <si>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</si>
  <si>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</si>
  <si>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</si>
  <si>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</si>
  <si>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</si>
  <si>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</si>
  <si>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</si>
  <si>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</si>
  <si>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</si>
  <si>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</si>
  <si>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</si>
  <si>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</si>
  <si>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</si>
  <si>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</si>
  <si>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</si>
  <si>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</si>
  <si>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</si>
  <si>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</si>
  <si>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</si>
  <si>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</si>
  <si>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</si>
  <si>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</si>
  <si>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</si>
  <si>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</si>
  <si>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</si>
  <si>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</si>
  <si>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</si>
  <si>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</si>
  <si>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</si>
  <si>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</si>
  <si>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</si>
  <si>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</si>
  <si>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</si>
  <si>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</si>
  <si>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</si>
  <si>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</si>
  <si>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</si>
  <si>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</si>
  <si>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</si>
  <si>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</si>
  <si>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</si>
  <si>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</si>
  <si>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</si>
  <si>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</si>
  <si>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</si>
  <si>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</si>
  <si>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</si>
  <si>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</si>
  <si>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</si>
  <si>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</si>
  <si>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</si>
  <si>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</si>
  <si>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</si>
  <si>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</si>
  <si>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</si>
  <si>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</si>
  <si>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</si>
  <si>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</si>
  <si>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</si>
  <si>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</si>
  <si>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</si>
  <si>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</si>
  <si>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</si>
  <si>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</si>
  <si>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</si>
  <si>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</si>
  <si>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</si>
  <si>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</si>
  <si>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</si>
  <si>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</si>
  <si>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</si>
  <si>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</si>
  <si>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</si>
  <si>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</si>
  <si>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</si>
  <si>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</si>
  <si>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</si>
  <si>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</si>
  <si>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</si>
  <si>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</si>
  <si>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</si>
  <si>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</si>
  <si>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</si>
  <si>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</si>
  <si>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</si>
  <si>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</si>
  <si>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</si>
  <si>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</si>
  <si>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</si>
  <si>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</si>
  <si>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</si>
  <si>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</si>
  <si>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</si>
  <si>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</si>
  <si>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</si>
  <si>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</si>
  <si>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</si>
  <si>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</si>
  <si>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</si>
  <si>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</si>
  <si>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</si>
  <si>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</si>
  <si>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</si>
  <si>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</si>
  <si>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</si>
  <si>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</si>
  <si>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</si>
  <si>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</si>
  <si>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</si>
  <si>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</si>
  <si>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</si>
  <si>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</si>
  <si>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</si>
  <si>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</si>
  <si>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</si>
  <si>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</si>
  <si>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</si>
  <si>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</si>
  <si>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</si>
  <si>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</si>
  <si>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</si>
  <si>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</si>
  <si>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</si>
  <si>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</si>
  <si>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</si>
  <si>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</si>
  <si>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</si>
  <si>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</si>
  <si>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</si>
  <si>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</si>
  <si>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</si>
  <si>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</si>
  <si>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</si>
  <si>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</si>
  <si>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</si>
  <si>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</si>
  <si>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</si>
  <si>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</si>
  <si>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</si>
  <si>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</si>
  <si>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</si>
  <si>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</si>
  <si>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</si>
  <si>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</si>
  <si>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</si>
  <si>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</si>
  <si>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</si>
  <si>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</si>
  <si>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</si>
  <si>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</si>
  <si>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</si>
  <si>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</si>
  <si>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</si>
  <si>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</si>
  <si>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</si>
  <si>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</si>
  <si>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</si>
  <si>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</si>
  <si>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</si>
  <si>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</si>
  <si>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</si>
  <si>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</si>
  <si>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</si>
  <si>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</si>
  <si>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</si>
  <si>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</si>
  <si>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</si>
  <si>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</si>
  <si>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</si>
  <si>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</si>
  <si>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</si>
  <si>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</si>
  <si>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</si>
  <si>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</si>
  <si>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</si>
  <si>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</si>
  <si>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</si>
  <si>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</si>
  <si>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</si>
  <si>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</si>
  <si>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</si>
  <si>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</si>
  <si>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</si>
  <si>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</si>
  <si>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</si>
  <si>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</si>
  <si>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</si>
  <si>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</si>
  <si>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</si>
  <si>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</si>
  <si>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</si>
  <si>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</si>
  <si>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</si>
  <si>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</si>
  <si>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</si>
  <si>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</si>
  <si>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</si>
  <si>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</si>
  <si>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</si>
  <si>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</si>
  <si>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</si>
  <si>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</si>
  <si>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</si>
  <si>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</si>
  <si>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</si>
  <si>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</si>
  <si>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</si>
  <si>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</si>
  <si>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</si>
  <si>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</si>
  <si>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</si>
  <si>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</si>
  <si>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</si>
  <si>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</si>
  <si>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</si>
  <si>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</si>
  <si>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</si>
  <si>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</si>
  <si>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</si>
  <si>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</si>
  <si>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</si>
  <si>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</si>
  <si>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</si>
  <si>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</si>
  <si>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</si>
  <si>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</si>
  <si>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</si>
  <si>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</si>
  <si>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</si>
  <si>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</si>
  <si>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</si>
  <si>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</si>
  <si>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</si>
  <si>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</si>
  <si>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</si>
  <si>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</si>
  <si>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</si>
  <si>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</si>
  <si>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</si>
  <si>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</si>
  <si>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</si>
  <si>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</si>
  <si>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</si>
  <si>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</si>
  <si>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</si>
  <si>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</si>
  <si>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</si>
  <si>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</si>
  <si>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</si>
  <si>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</si>
  <si>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</si>
  <si>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</si>
  <si>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</si>
  <si>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</si>
  <si>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</si>
  <si>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</si>
  <si>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</si>
  <si>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</si>
  <si>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</si>
  <si>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</si>
  <si>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</si>
  <si>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</si>
  <si>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</si>
  <si>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</si>
  <si>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</si>
  <si>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</si>
  <si>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</si>
  <si>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</si>
  <si>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</si>
  <si>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</si>
  <si>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</si>
  <si>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</si>
  <si>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</si>
  <si>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</si>
  <si>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</si>
  <si>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</si>
  <si>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</si>
  <si>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</si>
  <si>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</si>
  <si>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</si>
  <si>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</si>
  <si>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</si>
  <si>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</si>
  <si>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</si>
  <si>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</si>
  <si>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</si>
  <si>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</si>
  <si>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</si>
  <si>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</si>
  <si>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</si>
  <si>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</si>
  <si>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</si>
  <si>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</si>
  <si>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</si>
  <si>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</si>
  <si>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</si>
  <si>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</si>
  <si>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</si>
  <si>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</si>
  <si>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</si>
  <si>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</si>
  <si>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</si>
  <si>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</si>
  <si>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</si>
  <si>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</si>
  <si>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</si>
  <si>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</si>
  <si>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</si>
  <si>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</si>
  <si>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</si>
  <si>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</si>
  <si>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</si>
  <si>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</si>
  <si>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</si>
  <si>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</si>
  <si>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</si>
  <si>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</si>
  <si>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</si>
  <si>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</si>
  <si>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</si>
  <si>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</si>
  <si>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</si>
  <si>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</si>
  <si>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</si>
  <si>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</si>
  <si>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</si>
  <si>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</si>
  <si>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</si>
  <si>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</si>
  <si>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</si>
  <si>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</si>
  <si>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</si>
  <si>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</si>
  <si>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</si>
  <si>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</si>
  <si>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</si>
  <si>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</si>
  <si>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</si>
  <si>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</si>
  <si>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</si>
  <si>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</si>
  <si>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</si>
  <si>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</si>
  <si>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</si>
  <si>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</si>
  <si>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</si>
  <si>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</si>
  <si>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</si>
  <si>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</si>
  <si>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</si>
  <si>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</si>
  <si>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</si>
  <si>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</si>
  <si>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</si>
  <si>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</si>
  <si>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</si>
  <si>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</si>
  <si>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</si>
  <si>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</si>
  <si>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</si>
  <si>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</si>
  <si>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</si>
  <si>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</si>
  <si>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</si>
  <si>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</si>
  <si>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</si>
  <si>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</si>
  <si>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</si>
  <si>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</si>
  <si>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</si>
  <si>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</si>
  <si>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</si>
  <si>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</si>
  <si>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</si>
  <si>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</si>
  <si>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</si>
  <si>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</si>
  <si>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</si>
  <si>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</si>
  <si>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</si>
  <si>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</si>
  <si>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</si>
  <si>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</si>
  <si>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</si>
  <si>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</si>
  <si>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</si>
  <si>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</si>
  <si>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</si>
  <si>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</si>
  <si>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</si>
  <si>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</si>
  <si>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</si>
  <si>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</si>
  <si>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</si>
  <si>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</si>
  <si>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</si>
  <si>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</si>
  <si>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</si>
  <si>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</si>
  <si>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</si>
  <si>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</si>
  <si>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</si>
  <si>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</si>
  <si>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</si>
  <si>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</si>
  <si>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</si>
  <si>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</si>
  <si>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</si>
  <si>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</si>
  <si>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</si>
  <si>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</si>
  <si>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</si>
  <si>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</si>
  <si>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</si>
  <si>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</si>
  <si>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</si>
  <si>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</si>
  <si>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</si>
  <si>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</si>
  <si>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</si>
  <si>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</si>
  <si>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</si>
  <si>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</si>
  <si>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</si>
  <si>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</si>
  <si>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</si>
  <si>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</si>
  <si>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</si>
  <si>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</si>
  <si>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</si>
  <si>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</si>
  <si>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</si>
  <si>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</si>
  <si>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</si>
  <si>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</si>
  <si>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</si>
  <si>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</si>
  <si>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</si>
  <si>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</si>
  <si>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</si>
  <si>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</si>
  <si>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</si>
  <si>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</si>
  <si>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</si>
  <si>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</si>
  <si>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</si>
  <si>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</si>
  <si>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</si>
  <si>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</si>
  <si>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</si>
  <si>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</si>
  <si>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</si>
  <si>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</si>
  <si>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</si>
  <si>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</si>
  <si>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</si>
  <si>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</si>
  <si>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</si>
  <si>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</si>
  <si>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</si>
  <si>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</si>
  <si>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</si>
  <si>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</si>
  <si>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</si>
  <si>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</si>
  <si>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</si>
  <si>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</si>
  <si>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</si>
  <si>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</si>
  <si>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</si>
  <si>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</si>
  <si>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</si>
  <si>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</si>
  <si>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</si>
  <si>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</si>
  <si>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</si>
  <si>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</si>
  <si>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</si>
  <si>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</si>
  <si>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</si>
  <si>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</si>
  <si>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</si>
  <si>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</si>
  <si>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</si>
  <si>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</si>
  <si>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</si>
  <si>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</si>
  <si>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</si>
  <si>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</si>
  <si>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</si>
  <si>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</si>
  <si>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</si>
  <si>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</si>
  <si>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</si>
  <si>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</si>
  <si>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</si>
  <si>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</si>
  <si>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</si>
  <si>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</si>
  <si>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</si>
  <si>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</si>
  <si>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</si>
  <si>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</si>
  <si>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</si>
  <si>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</si>
  <si>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</si>
  <si>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</si>
  <si>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</si>
  <si>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</si>
  <si>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</si>
  <si>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</si>
  <si>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</si>
  <si>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</si>
  <si>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</si>
  <si>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</si>
  <si>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</si>
  <si>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</si>
  <si>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</si>
  <si>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</si>
  <si>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</si>
  <si>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</si>
  <si>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</si>
  <si>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</si>
  <si>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</si>
  <si>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</si>
  <si>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</si>
  <si>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</si>
  <si>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</si>
  <si>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</si>
  <si>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</si>
  <si>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</si>
  <si>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</si>
  <si>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</si>
  <si>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</si>
  <si>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</si>
  <si>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</si>
  <si>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</si>
  <si>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</si>
  <si>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</si>
  <si>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</si>
  <si>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</si>
  <si>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</si>
  <si>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</si>
  <si>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</si>
  <si>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</si>
  <si>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</si>
  <si>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</si>
  <si>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</si>
  <si>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</si>
  <si>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</si>
  <si>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</si>
  <si>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</si>
  <si>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</si>
  <si>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</si>
  <si>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</si>
  <si>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</si>
  <si>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</si>
  <si>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</si>
  <si>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</si>
  <si>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</si>
  <si>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</si>
  <si>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</si>
  <si>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</si>
  <si>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</si>
  <si>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</si>
  <si>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</si>
  <si>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</si>
  <si>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</si>
  <si>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</si>
  <si>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</si>
  <si>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</si>
  <si>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</si>
  <si>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</si>
  <si>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</si>
  <si>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</si>
  <si>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</si>
  <si>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</si>
  <si>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</si>
  <si>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</si>
  <si>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</si>
  <si>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</si>
  <si>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</si>
  <si>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</si>
  <si>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</si>
  <si>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</si>
  <si>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</si>
  <si>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</si>
  <si>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</si>
  <si>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</si>
  <si>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</si>
  <si>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</si>
  <si>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</si>
  <si>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</si>
  <si>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</si>
  <si>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</si>
  <si>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</si>
  <si>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</si>
  <si>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</si>
  <si>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</si>
  <si>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</si>
  <si>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</si>
  <si>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</si>
  <si>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</si>
  <si>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</si>
  <si>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</si>
  <si>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</si>
  <si>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</si>
  <si>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</si>
  <si>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</si>
  <si>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</si>
  <si>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</si>
  <si>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</si>
  <si>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</si>
  <si>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</si>
  <si>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</si>
  <si>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</si>
  <si>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</si>
  <si>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</si>
  <si>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</si>
  <si>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</si>
  <si>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</si>
  <si>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</si>
  <si>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</si>
  <si>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</si>
  <si>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</si>
  <si>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</si>
  <si>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</si>
  <si>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</si>
  <si>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</si>
  <si>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</si>
  <si>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</si>
  <si>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</si>
  <si>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</si>
  <si>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</si>
  <si>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</si>
  <si>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</si>
  <si>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</si>
  <si>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</si>
  <si>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</si>
  <si>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</si>
  <si>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</si>
  <si>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</si>
  <si>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</si>
  <si>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</si>
  <si>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</si>
  <si>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</si>
  <si>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</si>
  <si>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</si>
  <si>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</si>
  <si>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</si>
  <si>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</si>
  <si>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</si>
  <si>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</si>
  <si>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</si>
  <si>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</si>
  <si>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</si>
  <si>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</si>
  <si>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</si>
  <si>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</si>
  <si>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</si>
  <si>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</si>
  <si>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</si>
  <si>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</si>
  <si>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</si>
  <si>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</si>
  <si>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</si>
  <si>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</si>
  <si>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</si>
  <si>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</si>
  <si>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</si>
  <si>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</si>
  <si>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</si>
  <si>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</si>
  <si>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</si>
  <si>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</si>
  <si>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</si>
  <si>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</si>
  <si>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</si>
  <si>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</si>
  <si>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</si>
  <si>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</si>
  <si>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</si>
  <si>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</si>
  <si>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</si>
  <si>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</si>
  <si>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</si>
  <si>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</si>
  <si>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</si>
  <si>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</si>
  <si>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</si>
  <si>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</si>
  <si>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</si>
  <si>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</si>
  <si>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</si>
  <si>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</si>
  <si>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</si>
  <si>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</si>
  <si>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</si>
  <si>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</si>
  <si>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</si>
  <si>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</si>
  <si>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</si>
  <si>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</si>
  <si>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</si>
  <si>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</si>
  <si>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</si>
  <si>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</si>
  <si>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</si>
  <si>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</si>
  <si>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</si>
  <si>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</si>
  <si>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</si>
  <si>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</si>
  <si>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</si>
  <si>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</si>
  <si>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</si>
  <si>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</si>
  <si>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</si>
  <si>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</si>
  <si>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</si>
  <si>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</si>
  <si>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</si>
  <si>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</si>
  <si>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</si>
  <si>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</si>
  <si>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</si>
  <si>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</si>
  <si>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</si>
  <si>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</si>
  <si>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</si>
  <si>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</si>
  <si>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</si>
  <si>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</si>
  <si>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</si>
  <si>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</si>
  <si>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</si>
  <si>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</si>
  <si>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</si>
  <si>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</si>
  <si>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</si>
  <si>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</si>
  <si>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</si>
  <si>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</si>
  <si>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</si>
  <si>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</si>
  <si>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</si>
  <si>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</si>
  <si>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</si>
  <si>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</si>
  <si>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</si>
  <si>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</si>
  <si>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</si>
  <si>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</si>
  <si>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</si>
  <si>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</si>
  <si>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</si>
  <si>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</si>
  <si>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</si>
  <si>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</si>
  <si>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</si>
  <si>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</si>
  <si>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</si>
  <si>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</si>
  <si>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</si>
  <si>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</si>
  <si>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</si>
  <si>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</si>
  <si>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</si>
  <si>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</si>
  <si>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</si>
  <si>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</si>
  <si>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</si>
  <si>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</si>
  <si>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</si>
  <si>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</si>
  <si>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</si>
  <si>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</si>
  <si>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</si>
  <si>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</si>
  <si>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</si>
  <si>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</si>
  <si>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</si>
  <si>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</si>
  <si>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</si>
  <si>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</si>
  <si>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</si>
  <si>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</si>
  <si>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</si>
  <si>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</si>
  <si>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</si>
  <si>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</si>
  <si>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</si>
  <si>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</si>
  <si>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</si>
  <si>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</si>
  <si>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</si>
  <si>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</si>
  <si>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</si>
  <si>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</si>
  <si>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</si>
  <si>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</si>
  <si>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</si>
  <si>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</si>
  <si>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</si>
  <si>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</si>
  <si>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</si>
  <si>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</si>
  <si>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</si>
  <si>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</si>
  <si>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</si>
  <si>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</si>
  <si>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</si>
  <si>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</si>
  <si>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</si>
  <si>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</si>
  <si>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</si>
  <si>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</si>
  <si>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</si>
  <si>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</si>
  <si>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</si>
  <si>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</si>
  <si>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</si>
  <si>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</si>
  <si>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</si>
  <si>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</si>
  <si>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</si>
  <si>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</si>
  <si>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</si>
  <si>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</si>
  <si>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</si>
  <si>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</si>
  <si>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</si>
  <si>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</si>
  <si>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</si>
  <si>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</si>
  <si>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</si>
  <si>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</si>
  <si>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</si>
  <si>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</si>
  <si>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</si>
  <si>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</si>
  <si>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</si>
  <si>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</si>
  <si>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</si>
  <si>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</si>
  <si>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</si>
  <si>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</si>
  <si>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</si>
  <si>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</si>
  <si>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</si>
  <si>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</si>
  <si>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</si>
  <si>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</si>
  <si>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</si>
  <si>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</si>
  <si>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</si>
  <si>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</si>
  <si>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</si>
  <si>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</si>
  <si>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</si>
  <si>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</si>
  <si>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</si>
  <si>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</si>
  <si>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</si>
  <si>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</si>
  <si>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</si>
  <si>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</si>
  <si>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</si>
  <si>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</si>
  <si>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</si>
  <si>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</si>
  <si>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</si>
  <si>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</si>
  <si>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</si>
  <si>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</si>
  <si>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</si>
  <si>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</si>
  <si>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</si>
  <si>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</si>
  <si>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</si>
  <si>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</si>
  <si>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</si>
  <si>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</si>
  <si>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</si>
  <si>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</si>
  <si>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</si>
  <si>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</si>
  <si>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</si>
  <si>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</si>
  <si>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</si>
  <si>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</si>
  <si>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</si>
  <si>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</si>
  <si>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</si>
  <si>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</si>
  <si>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</si>
  <si>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</si>
  <si>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</si>
  <si>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</si>
  <si>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</si>
  <si>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</si>
  <si>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</si>
  <si>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</si>
  <si>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</si>
  <si>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</si>
  <si>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</si>
  <si>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</si>
  <si>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</si>
  <si>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</si>
  <si>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</si>
  <si>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</si>
  <si>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</si>
  <si>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</si>
  <si>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</si>
  <si>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</si>
  <si>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</si>
  <si>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</si>
  <si>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</si>
  <si>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</si>
  <si>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</si>
  <si>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</si>
  <si>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</si>
  <si>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</si>
  <si>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</si>
  <si>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</si>
  <si>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</si>
  <si>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</si>
  <si>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</si>
  <si>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</si>
  <si>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</si>
  <si>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</si>
  <si>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</si>
  <si>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</si>
  <si>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</si>
  <si>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</si>
  <si>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</si>
  <si>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</si>
  <si>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</si>
  <si>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</si>
  <si>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</si>
  <si>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</si>
  <si>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</si>
  <si>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</si>
  <si>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</si>
  <si>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</si>
  <si>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</si>
  <si>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</si>
  <si>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</si>
  <si>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</si>
  <si>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</si>
  <si>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</si>
  <si>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</si>
  <si>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</si>
  <si>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</si>
  <si>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</si>
  <si>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</si>
  <si>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</si>
  <si>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</si>
  <si>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</si>
  <si>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</si>
  <si>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</si>
  <si>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</si>
  <si>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</si>
  <si>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</si>
  <si>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</si>
  <si>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</si>
  <si>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</si>
  <si>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</si>
  <si>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</si>
  <si>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</si>
  <si>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</si>
  <si>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</si>
  <si>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</si>
  <si>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</si>
  <si>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</si>
  <si>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</si>
  <si>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</si>
  <si>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</si>
  <si>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</si>
  <si>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</si>
  <si>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</si>
  <si>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</si>
  <si>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</si>
  <si>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</si>
  <si>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</si>
  <si>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</si>
  <si>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</si>
  <si>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</si>
  <si>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</si>
  <si>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</si>
  <si>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</si>
  <si>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</si>
  <si>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</si>
  <si>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</si>
  <si>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</si>
  <si>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</si>
  <si>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</si>
  <si>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</si>
  <si>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</si>
  <si>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</si>
  <si>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</si>
  <si>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</si>
  <si>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</si>
  <si>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</si>
  <si>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</si>
  <si>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</si>
  <si>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</si>
  <si>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</si>
  <si>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</si>
  <si>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</si>
  <si>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</si>
  <si>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</si>
  <si>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</si>
  <si>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</si>
  <si>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</si>
  <si>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</si>
  <si>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</si>
  <si>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</si>
  <si>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</si>
  <si>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</si>
  <si>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</si>
  <si>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</si>
  <si>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</si>
  <si>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</si>
  <si>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</si>
  <si>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</si>
  <si>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</si>
  <si>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</si>
  <si>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</si>
  <si>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</si>
  <si>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</si>
  <si>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</si>
  <si>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</si>
  <si>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</si>
  <si>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</si>
  <si>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</si>
  <si>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</si>
  <si>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</si>
  <si>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</si>
  <si>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</si>
  <si>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</si>
  <si>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</si>
  <si>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</si>
  <si>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</si>
  <si>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</si>
  <si>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</si>
  <si>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</si>
  <si>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</si>
  <si>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</si>
  <si>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</si>
  <si>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</si>
  <si>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</si>
  <si>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</si>
  <si>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</si>
  <si>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</si>
  <si>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</si>
  <si>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</si>
  <si>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</si>
  <si>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</si>
  <si>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</si>
  <si>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</si>
  <si>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</si>
  <si>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</si>
  <si>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</si>
  <si>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</si>
  <si>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</si>
  <si>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</si>
  <si>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</si>
  <si>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</si>
  <si>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</si>
  <si>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</si>
  <si>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</si>
  <si>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</si>
  <si>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</si>
  <si>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</si>
  <si>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</si>
  <si>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</si>
  <si>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</si>
  <si>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</si>
  <si>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</si>
  <si>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</si>
  <si>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</si>
  <si>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</si>
  <si>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</si>
  <si>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</si>
  <si>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</si>
  <si>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</si>
  <si>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</si>
  <si>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</si>
  <si>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</si>
  <si>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</si>
  <si>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</si>
  <si>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</si>
  <si>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</si>
  <si>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</si>
  <si>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</si>
  <si>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</si>
  <si>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</si>
  <si>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</si>
  <si>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</si>
  <si>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</si>
  <si>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</si>
  <si>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</si>
  <si>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</si>
  <si>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</si>
  <si>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</si>
  <si>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</si>
  <si>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</si>
  <si>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</si>
  <si>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</si>
  <si>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</si>
  <si>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</si>
  <si>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</si>
  <si>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</si>
  <si>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</si>
  <si>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</si>
  <si>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</si>
  <si>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</si>
  <si>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</si>
  <si>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</si>
  <si>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</si>
  <si>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</si>
  <si>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</si>
  <si>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</si>
  <si>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</si>
  <si>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</si>
  <si>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</si>
  <si>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</si>
  <si>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</si>
  <si>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</si>
  <si>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</si>
  <si>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</si>
  <si>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</si>
  <si>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</si>
  <si>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</si>
  <si>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</si>
  <si>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</si>
  <si>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</si>
  <si>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</si>
  <si>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</si>
  <si>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</si>
  <si>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</si>
  <si>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</si>
  <si>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</si>
  <si>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</si>
  <si>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</si>
  <si>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</si>
  <si>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</si>
  <si>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</si>
  <si>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</si>
  <si>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</si>
  <si>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</si>
  <si>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</si>
  <si>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</si>
  <si>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</si>
  <si>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</si>
  <si>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</si>
  <si>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</si>
  <si>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</si>
  <si>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</si>
  <si>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</si>
  <si>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</si>
  <si>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</si>
  <si>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</si>
  <si>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</si>
  <si>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</si>
  <si>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</si>
  <si>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</si>
  <si>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</si>
  <si>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</si>
  <si>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</si>
  <si>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</si>
  <si>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</si>
  <si>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</si>
  <si>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</si>
  <si>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</si>
  <si>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</si>
  <si>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</si>
  <si>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</si>
  <si>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</si>
  <si>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</si>
  <si>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</si>
  <si>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</si>
  <si>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</si>
  <si>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</si>
  <si>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</si>
  <si>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</si>
  <si>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</si>
  <si>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</si>
  <si>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</si>
  <si>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</si>
  <si>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</si>
  <si>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</si>
  <si>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</si>
  <si>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</si>
  <si>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</si>
  <si>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</si>
  <si>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</si>
  <si>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</si>
  <si>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</si>
  <si>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</si>
  <si>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</si>
  <si>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</si>
  <si>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</si>
  <si>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</si>
  <si>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</si>
  <si>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</si>
  <si>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</si>
  <si>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</si>
  <si>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</si>
  <si>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</si>
  <si>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</si>
  <si>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</si>
  <si>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</si>
  <si>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</si>
  <si>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</si>
  <si>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</si>
  <si>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</si>
  <si>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</si>
  <si>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</si>
  <si>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</si>
  <si>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</si>
  <si>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</si>
  <si>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</si>
  <si>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</si>
  <si>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</si>
  <si>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</si>
  <si>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</si>
  <si>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</si>
  <si>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</si>
  <si>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</si>
  <si>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</si>
  <si>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</si>
  <si>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</si>
  <si>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</si>
  <si>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</si>
  <si>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</si>
  <si>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</si>
  <si>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</si>
  <si>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</si>
  <si>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</si>
  <si>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</si>
  <si>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</si>
  <si>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</si>
  <si>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</si>
  <si>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</si>
  <si>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</si>
  <si>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</si>
  <si>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</si>
  <si>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</si>
  <si>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</si>
  <si>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</si>
  <si>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</si>
  <si>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</si>
  <si>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</si>
  <si>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</si>
  <si>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</si>
  <si>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</si>
  <si>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</si>
  <si>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</si>
  <si>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</si>
  <si>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</si>
  <si>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</si>
  <si>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</si>
  <si>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</si>
  <si>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</si>
  <si>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</si>
  <si>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</si>
  <si>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</si>
  <si>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</si>
  <si>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</si>
  <si>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</si>
  <si>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</si>
  <si>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</si>
  <si>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</si>
  <si>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</si>
  <si>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</si>
  <si>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</si>
  <si>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</si>
  <si>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</si>
  <si>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</si>
  <si>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</si>
  <si>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</si>
  <si>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</si>
  <si>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</si>
  <si>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</si>
  <si>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</si>
  <si>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</si>
  <si>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</si>
  <si>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</si>
  <si>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</si>
  <si>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</si>
  <si>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</si>
  <si>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</si>
  <si>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</si>
  <si>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</si>
  <si>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</si>
  <si>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</si>
  <si>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</si>
  <si>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</si>
  <si>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</si>
  <si>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</si>
  <si>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</si>
  <si>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</si>
  <si>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</si>
  <si>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</si>
  <si>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</si>
  <si>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</si>
  <si>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</si>
  <si>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</si>
  <si>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</si>
  <si>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</si>
  <si>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</si>
  <si>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</si>
  <si>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</si>
  <si>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</si>
  <si>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</si>
  <si>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</si>
  <si>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</si>
  <si>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</si>
  <si>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</si>
  <si>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</si>
  <si>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</si>
  <si>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</si>
  <si>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</si>
  <si>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</si>
  <si>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</si>
  <si>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</si>
  <si>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</si>
  <si>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</si>
  <si>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</si>
  <si>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</si>
  <si>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</si>
  <si>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</si>
  <si>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</si>
  <si>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</si>
  <si>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</si>
  <si>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</si>
  <si>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</si>
  <si>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</si>
  <si>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</si>
  <si>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</si>
  <si>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</si>
  <si>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</si>
  <si>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</si>
  <si>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</si>
  <si>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</si>
  <si>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</si>
  <si>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</si>
  <si>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</si>
  <si>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</si>
  <si>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</si>
  <si>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</si>
  <si>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</si>
  <si>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</si>
  <si>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</si>
  <si>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</si>
  <si>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</si>
  <si>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</si>
  <si>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</si>
  <si>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</si>
  <si>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</si>
  <si>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</si>
  <si>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</si>
  <si>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</si>
  <si>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</si>
  <si>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</si>
  <si>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</si>
  <si>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</si>
  <si>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</si>
  <si>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</si>
  <si>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</si>
  <si>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</si>
  <si>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</si>
  <si>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</si>
  <si>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</si>
  <si>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</si>
  <si>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</si>
  <si>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</si>
  <si>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</si>
  <si>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</si>
  <si>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</si>
  <si>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</si>
  <si>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</si>
  <si>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</si>
  <si>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</si>
  <si>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</si>
  <si>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</si>
  <si>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</si>
  <si>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</si>
  <si>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</si>
  <si>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</si>
  <si>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</si>
  <si>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</si>
  <si>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</si>
  <si>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</si>
  <si>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</si>
  <si>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</si>
  <si>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</si>
  <si>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</si>
  <si>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</si>
  <si>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</si>
  <si>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</si>
  <si>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</si>
  <si>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</si>
  <si>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</si>
  <si>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</si>
  <si>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</si>
  <si>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</si>
  <si>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</si>
  <si>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</si>
  <si>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</si>
  <si>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</si>
  <si>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</si>
  <si>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</si>
  <si>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</si>
  <si>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</si>
  <si>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</si>
  <si>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</si>
  <si>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</si>
  <si>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</si>
  <si>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</si>
  <si>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</si>
  <si>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</si>
  <si>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</si>
  <si>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</si>
  <si>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</si>
  <si>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</si>
  <si>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</si>
  <si>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</si>
  <si>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</si>
  <si>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</si>
  <si>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</si>
  <si>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</si>
  <si>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</si>
  <si>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</si>
  <si>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</si>
  <si>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</si>
  <si>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</si>
  <si>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</si>
  <si>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</si>
  <si>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</si>
  <si>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</si>
  <si>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</si>
  <si>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</si>
  <si>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</si>
  <si>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</si>
  <si>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</si>
  <si>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</si>
  <si>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</si>
  <si>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</si>
  <si>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</si>
  <si>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</si>
  <si>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</si>
  <si>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</si>
  <si>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</si>
  <si>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</si>
  <si>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</si>
  <si>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</si>
  <si>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</si>
  <si>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</si>
  <si>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</si>
  <si>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</si>
  <si>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</si>
  <si>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</si>
  <si>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</si>
  <si>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</si>
  <si>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</si>
  <si>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</si>
  <si>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</si>
  <si>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</si>
  <si>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</si>
  <si>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</si>
  <si>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</si>
  <si>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</si>
  <si>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</si>
  <si>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</si>
  <si>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</si>
  <si>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</si>
  <si>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</si>
  <si>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</si>
  <si>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</si>
  <si>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</si>
  <si>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</si>
  <si>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</si>
  <si>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</si>
  <si>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</si>
  <si>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</si>
  <si>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</si>
  <si>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</si>
  <si>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</si>
  <si>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</si>
  <si>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</si>
  <si>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</si>
  <si>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</si>
  <si>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</si>
  <si>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</si>
  <si>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</si>
  <si>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</si>
  <si>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</si>
  <si>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</si>
  <si>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</si>
  <si>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</si>
  <si>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</si>
  <si>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</si>
  <si>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</si>
  <si>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</si>
  <si>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</si>
  <si>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</si>
  <si>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</si>
  <si>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</si>
  <si>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</si>
  <si>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</si>
  <si>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</si>
  <si>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</si>
  <si>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</si>
  <si>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</si>
  <si>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</si>
  <si>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</si>
  <si>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</si>
  <si>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</si>
  <si>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</si>
  <si>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</si>
  <si>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</si>
  <si>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</si>
  <si>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</si>
  <si>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</si>
  <si>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</si>
  <si>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</si>
  <si>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</si>
  <si>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</si>
  <si>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</si>
  <si>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</si>
  <si>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</si>
  <si>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</si>
  <si>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</si>
  <si>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</si>
  <si>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</si>
  <si>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</si>
  <si>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</si>
  <si>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</si>
  <si>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</si>
  <si>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</si>
  <si>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</si>
  <si>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</si>
  <si>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</si>
  <si>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</si>
  <si>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</si>
  <si>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</si>
  <si>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</si>
  <si>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</si>
  <si>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</si>
  <si>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</si>
  <si>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</si>
  <si>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</si>
  <si>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</si>
  <si>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</si>
  <si>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</si>
  <si>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</si>
  <si>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</si>
  <si>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</si>
  <si>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</si>
  <si>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</si>
  <si>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</si>
  <si>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</si>
  <si>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</si>
  <si>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</si>
  <si>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</si>
  <si>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</si>
  <si>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</si>
  <si>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</si>
  <si>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</si>
  <si>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</si>
  <si>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</si>
  <si>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</si>
  <si>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</si>
  <si>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</si>
  <si>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</si>
  <si>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</si>
  <si>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</si>
  <si>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</si>
  <si>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</si>
  <si>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</si>
  <si>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</si>
  <si>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</si>
  <si>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</si>
  <si>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</si>
  <si>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</si>
  <si>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</si>
  <si>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</si>
  <si>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</si>
  <si>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</si>
  <si>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</si>
  <si>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</si>
  <si>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</si>
  <si>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</si>
  <si>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</si>
  <si>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</si>
  <si>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</si>
  <si>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</si>
  <si>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</si>
  <si>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</si>
  <si>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</si>
  <si>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</si>
  <si>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</si>
  <si>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</si>
  <si>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</si>
  <si>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</si>
  <si>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</si>
  <si>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</si>
  <si>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</si>
  <si>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</si>
  <si>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</si>
  <si>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</si>
  <si>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</si>
  <si>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</si>
  <si>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</si>
  <si>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</si>
  <si>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</si>
  <si>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</si>
  <si>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</si>
  <si>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</si>
  <si>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</si>
  <si>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</si>
  <si>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</si>
  <si>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</si>
  <si>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</si>
  <si>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</si>
  <si>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</si>
  <si>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</si>
  <si>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</si>
  <si>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</si>
  <si>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</si>
  <si>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</si>
  <si>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</si>
  <si>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</si>
  <si>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</si>
  <si>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</si>
  <si>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</si>
  <si>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</si>
  <si>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</si>
  <si>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</si>
  <si>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</si>
  <si>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</si>
  <si>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</si>
  <si>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</si>
  <si>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</si>
  <si>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</si>
  <si>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</si>
  <si>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</si>
  <si>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</si>
  <si>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</si>
  <si>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</si>
  <si>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</si>
  <si>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</si>
  <si>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</si>
  <si>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</si>
  <si>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</si>
  <si>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</si>
  <si>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</si>
  <si>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</si>
  <si>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</si>
  <si>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</si>
  <si>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</si>
  <si>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</si>
  <si>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</si>
  <si>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</si>
  <si>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</si>
  <si>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</si>
  <si>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</si>
  <si>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</si>
  <si>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</si>
  <si>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</si>
  <si>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</si>
  <si>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</si>
  <si>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</si>
  <si>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</si>
  <si>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</si>
  <si>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</si>
  <si>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</si>
  <si>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</si>
  <si>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</si>
  <si>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</si>
  <si>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</si>
  <si>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</si>
  <si>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</si>
  <si>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</si>
  <si>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</si>
  <si>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</si>
  <si>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</si>
  <si>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</si>
  <si>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</si>
  <si>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</si>
  <si>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</si>
  <si>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</si>
  <si>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</si>
  <si>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</si>
  <si>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</si>
  <si>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</si>
  <si>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</si>
  <si>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</si>
  <si>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</si>
  <si>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</si>
  <si>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</si>
  <si>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</si>
  <si>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</si>
  <si>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</si>
  <si>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</si>
  <si>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</si>
  <si>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</si>
  <si>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</si>
  <si>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</si>
  <si>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</si>
  <si>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</si>
  <si>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</si>
  <si>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</si>
  <si>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</si>
  <si>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</si>
  <si>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</si>
  <si>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</si>
  <si>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</si>
  <si>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</si>
  <si>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</si>
  <si>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</si>
  <si>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</si>
  <si>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</si>
  <si>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</si>
  <si>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</si>
  <si>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</si>
  <si>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</si>
  <si>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</si>
  <si>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</si>
  <si>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</si>
  <si>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</si>
  <si>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</si>
  <si>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</si>
  <si>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</si>
  <si>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</si>
  <si>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</si>
  <si>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</si>
  <si>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</si>
  <si>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</si>
  <si>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</si>
  <si>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</si>
  <si>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</si>
  <si>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</si>
  <si>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</si>
  <si>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</si>
  <si>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</si>
  <si>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</si>
  <si>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</si>
  <si>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</si>
  <si>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</si>
  <si>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</si>
  <si>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</si>
  <si>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</si>
  <si>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</si>
  <si>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</si>
  <si>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</si>
  <si>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</si>
  <si>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</si>
  <si>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</si>
  <si>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</si>
  <si>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</si>
  <si>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</si>
  <si>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</si>
  <si>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</si>
  <si>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</si>
  <si>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</si>
  <si>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</si>
  <si>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</si>
  <si>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</si>
  <si>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</si>
  <si>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</si>
  <si>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</si>
  <si>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</si>
  <si>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</si>
  <si>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</si>
  <si>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</si>
  <si>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</si>
  <si>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</si>
  <si>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</si>
  <si>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</si>
  <si>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</si>
  <si>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</si>
  <si>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</si>
  <si>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</si>
  <si>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</si>
  <si>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</si>
  <si>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</si>
  <si>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</si>
  <si>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</si>
  <si>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</si>
  <si>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</si>
  <si>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</si>
  <si>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</si>
  <si>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</si>
  <si>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</si>
  <si>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</si>
  <si>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</si>
  <si>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</si>
  <si>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</si>
  <si>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</si>
  <si>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</si>
  <si>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</si>
  <si>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</si>
  <si>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</si>
  <si>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</si>
  <si>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</si>
  <si>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</si>
  <si>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</si>
  <si>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</si>
  <si>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</si>
  <si>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</si>
  <si>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</si>
  <si>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</si>
  <si>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</si>
  <si>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</si>
  <si>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</si>
  <si>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</si>
  <si>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</si>
  <si>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</si>
  <si>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</si>
  <si>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</si>
  <si>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</si>
  <si>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</si>
  <si>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</si>
  <si>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</si>
  <si>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</si>
  <si>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</si>
  <si>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</si>
  <si>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</si>
  <si>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</si>
  <si>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</si>
  <si>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</si>
  <si>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</si>
  <si>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</si>
  <si>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</si>
  <si>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</si>
  <si>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</si>
  <si>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</si>
  <si>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</si>
  <si>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</si>
  <si>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</si>
  <si>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</si>
  <si>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</si>
  <si>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</si>
  <si>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</si>
  <si>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</si>
  <si>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</si>
  <si>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</si>
  <si>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</si>
  <si>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</si>
  <si>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</si>
  <si>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</si>
  <si>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</si>
  <si>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</si>
  <si>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</si>
  <si>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</si>
  <si>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</si>
  <si>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</si>
  <si>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</si>
  <si>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</si>
  <si>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</si>
  <si>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</si>
  <si>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</si>
  <si>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</si>
  <si>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</si>
  <si>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</si>
  <si>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</si>
  <si>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</si>
  <si>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</si>
  <si>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</si>
  <si>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</si>
  <si>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</si>
  <si>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</si>
  <si>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</si>
  <si>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</si>
  <si>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</si>
  <si>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</si>
  <si>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</si>
  <si>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</si>
  <si>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</si>
  <si>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</si>
  <si>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</si>
  <si>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</si>
  <si>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</si>
  <si>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</si>
  <si>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</si>
  <si>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</si>
  <si>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</si>
  <si>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</si>
  <si>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</si>
  <si>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</si>
  <si>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</si>
  <si>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</si>
  <si>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</si>
  <si>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</si>
  <si>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</si>
  <si>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</si>
  <si>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</si>
  <si>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</si>
  <si>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</si>
  <si>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</si>
  <si>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</si>
  <si>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</si>
  <si>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</si>
  <si>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</si>
  <si>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</si>
  <si>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</si>
  <si>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</si>
  <si>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</si>
  <si>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</si>
  <si>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</si>
  <si>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</si>
  <si>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</si>
  <si>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</si>
  <si>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</si>
  <si>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</si>
  <si>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</si>
  <si>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</si>
  <si>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</si>
  <si>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</si>
  <si>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</si>
  <si>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</si>
  <si>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</si>
  <si>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</si>
  <si>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</si>
  <si>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</si>
  <si>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</si>
  <si>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</si>
  <si>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</si>
  <si>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</si>
  <si>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</si>
  <si>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</si>
  <si>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</si>
  <si>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</si>
  <si>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</si>
  <si>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</si>
  <si>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</si>
  <si>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</si>
  <si>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</si>
  <si>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</si>
  <si>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</si>
  <si>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</si>
  <si>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</si>
  <si>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</si>
  <si>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</si>
  <si>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</si>
  <si>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</si>
  <si>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</si>
  <si>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</si>
  <si>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</si>
  <si>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</si>
  <si>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</si>
  <si>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</si>
  <si>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</si>
  <si>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</si>
  <si>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</si>
  <si>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</si>
  <si>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</si>
  <si>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</si>
  <si>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</si>
  <si>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</si>
  <si>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</si>
  <si>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</si>
  <si>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</si>
  <si>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</si>
  <si>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</si>
  <si>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</si>
  <si>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</si>
  <si>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</si>
  <si>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</si>
  <si>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</si>
  <si>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</si>
  <si>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</si>
  <si>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</si>
  <si>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</si>
  <si>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</si>
  <si>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</si>
  <si>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</si>
  <si>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</si>
  <si>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</si>
  <si>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</si>
  <si>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</si>
  <si>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</si>
  <si>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</si>
  <si>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</si>
  <si>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</si>
  <si>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</si>
  <si>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</si>
  <si>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</si>
  <si>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</si>
  <si>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</si>
  <si>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</si>
  <si>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</si>
  <si>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</si>
  <si>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</si>
  <si>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</si>
  <si>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</si>
  <si>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</si>
  <si>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</si>
  <si>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</si>
  <si>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</si>
  <si>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</si>
  <si>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</si>
  <si>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</si>
  <si>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</si>
  <si>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</si>
  <si>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</si>
  <si>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</si>
  <si>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</si>
  <si>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</si>
  <si>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</si>
  <si>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</si>
  <si>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</si>
  <si>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</si>
  <si>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</si>
  <si>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</si>
  <si>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</si>
  <si>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</si>
  <si>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</si>
  <si>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</si>
  <si>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</si>
  <si>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</si>
  <si>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</si>
  <si>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</si>
  <si>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</si>
  <si>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</si>
  <si>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</si>
  <si>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</si>
  <si>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</si>
  <si>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</si>
  <si>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</si>
  <si>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</si>
  <si>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</si>
  <si>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</si>
  <si>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</si>
  <si>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</si>
  <si>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</si>
  <si>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</si>
  <si>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</si>
  <si>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</si>
  <si>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</si>
  <si>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</si>
  <si>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</si>
  <si>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</si>
  <si>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</si>
  <si>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</si>
  <si>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</si>
  <si>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</si>
  <si>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</si>
  <si>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</si>
  <si>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</si>
  <si>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</si>
  <si>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</si>
  <si>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</si>
  <si>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</si>
  <si>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</si>
  <si>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</si>
  <si>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</si>
  <si>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</si>
  <si>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</si>
  <si>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</si>
  <si>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</si>
  <si>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</si>
  <si>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</si>
  <si>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</si>
  <si>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</si>
  <si>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</si>
  <si>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</si>
  <si>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</si>
  <si>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</si>
  <si>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</si>
  <si>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</si>
  <si>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</si>
  <si>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</si>
  <si>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</si>
  <si>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</si>
  <si>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</si>
  <si>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</si>
  <si>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</si>
  <si>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</si>
  <si>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</si>
  <si>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</si>
  <si>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</si>
  <si>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</si>
  <si>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</si>
  <si>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</si>
  <si>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</si>
  <si>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</si>
  <si>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</si>
  <si>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</si>
  <si>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</si>
  <si>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</si>
  <si>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</si>
  <si>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</si>
  <si>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</si>
  <si>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</si>
  <si>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</si>
  <si>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</si>
  <si>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</si>
  <si>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</si>
  <si>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</si>
  <si>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</si>
  <si>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</si>
  <si>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</si>
  <si>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</si>
  <si>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</si>
  <si>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</si>
  <si>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</si>
  <si>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</si>
  <si>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</si>
  <si>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</si>
  <si>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</si>
  <si>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</si>
  <si>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</si>
  <si>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</si>
  <si>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</si>
  <si>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</si>
  <si>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</si>
  <si>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</si>
  <si>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</si>
  <si>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</si>
  <si>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</si>
  <si>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</si>
  <si>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</si>
  <si>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</si>
  <si>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</si>
  <si>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</si>
  <si>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</si>
  <si>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</si>
  <si>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</si>
  <si>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</si>
  <si>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</si>
  <si>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</si>
  <si>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</si>
  <si>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</si>
  <si>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</si>
  <si>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</si>
  <si>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</si>
  <si>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</si>
  <si>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</si>
  <si>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</si>
  <si>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</si>
  <si>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</si>
  <si>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</si>
  <si>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</si>
  <si>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</si>
  <si>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</si>
  <si>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</si>
  <si>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</si>
  <si>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</si>
  <si>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</si>
  <si>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</si>
  <si>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</si>
  <si>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</si>
  <si>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</si>
  <si>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</si>
  <si>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</si>
  <si>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</si>
  <si>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</si>
  <si>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</si>
  <si>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</si>
  <si>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</si>
  <si>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</si>
  <si>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</si>
  <si>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</si>
  <si>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</si>
  <si>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</si>
  <si>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</si>
  <si>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</si>
  <si>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</si>
  <si>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</si>
  <si>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</si>
  <si>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</si>
  <si>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</si>
  <si>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</si>
  <si>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</si>
  <si>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</si>
  <si>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</si>
  <si>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</si>
  <si>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</si>
  <si>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</si>
  <si>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</si>
  <si>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</si>
  <si>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</si>
  <si>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</si>
  <si>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</si>
  <si>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</si>
  <si>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</si>
  <si>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</si>
  <si>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</si>
  <si>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</si>
  <si>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</si>
  <si>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</si>
  <si>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</si>
  <si>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</si>
  <si>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</si>
  <si>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</si>
  <si>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</si>
  <si>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</si>
  <si>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</si>
  <si>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</si>
  <si>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</si>
  <si>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</si>
  <si>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</si>
  <si>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</si>
  <si>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</si>
  <si>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</si>
  <si>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</si>
  <si>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</si>
  <si>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</si>
  <si>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</si>
  <si>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</si>
  <si>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</si>
  <si>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</si>
  <si>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</si>
  <si>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</si>
  <si>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</si>
  <si>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</si>
  <si>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</si>
  <si>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</si>
  <si>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</si>
  <si>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</si>
  <si>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</si>
  <si>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</si>
  <si>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</si>
  <si>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</si>
  <si>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</si>
  <si>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</si>
  <si>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</si>
  <si>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</si>
  <si>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</si>
  <si>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</si>
  <si>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</si>
  <si>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</si>
  <si>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</si>
  <si>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</si>
  <si>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</si>
  <si>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</si>
  <si>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</si>
  <si>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</si>
  <si>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</si>
  <si>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</si>
  <si>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</si>
  <si>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</si>
  <si>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</si>
  <si>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</si>
  <si>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</si>
  <si>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</si>
  <si>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</si>
  <si>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</si>
  <si>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</si>
  <si>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</si>
  <si>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</si>
  <si>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</si>
  <si>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</si>
  <si>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</si>
  <si>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</si>
  <si>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</si>
  <si>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</si>
  <si>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</si>
  <si>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</si>
  <si>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</si>
  <si>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</si>
  <si>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</si>
  <si>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</si>
  <si>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</si>
  <si>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</si>
  <si>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</si>
  <si>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</si>
  <si>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</si>
  <si>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</si>
  <si>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</si>
  <si>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</si>
  <si>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</si>
  <si>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</si>
  <si>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</si>
  <si>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</si>
  <si>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</si>
  <si>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</si>
  <si>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</si>
  <si>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</si>
  <si>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</si>
  <si>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</si>
  <si>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</si>
  <si>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</si>
  <si>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</si>
  <si>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</si>
  <si>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</si>
  <si>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</si>
  <si>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</si>
  <si>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</si>
  <si>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</si>
  <si>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</si>
  <si>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</si>
  <si>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</si>
  <si>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</si>
  <si>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</si>
  <si>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</si>
  <si>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</si>
  <si>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</si>
  <si>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</si>
  <si>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</si>
  <si>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</si>
  <si>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</si>
  <si>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</si>
  <si>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</si>
  <si>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</si>
  <si>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</si>
  <si>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</si>
  <si>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</si>
  <si>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</si>
  <si>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</si>
  <si>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</si>
  <si>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</si>
  <si>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</si>
  <si>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</si>
  <si>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</si>
  <si>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</si>
  <si>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</si>
  <si>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</si>
  <si>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</si>
  <si>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</si>
  <si>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</si>
  <si>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</si>
  <si>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</si>
  <si>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</si>
  <si>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</si>
  <si>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</si>
  <si>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</si>
  <si>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</si>
  <si>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</si>
  <si>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</si>
  <si>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</si>
  <si>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</si>
  <si>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</si>
  <si>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</si>
  <si>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</si>
  <si>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</si>
  <si>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</si>
  <si>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</si>
  <si>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</si>
  <si>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</si>
  <si>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</si>
  <si>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</si>
  <si>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</si>
  <si>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</si>
  <si>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</si>
  <si>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</si>
  <si>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</si>
  <si>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</si>
  <si>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</si>
  <si>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</si>
  <si>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</si>
  <si>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</si>
  <si>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</si>
  <si>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</si>
  <si>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</si>
  <si>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</si>
  <si>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</si>
  <si>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</si>
  <si>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</si>
  <si>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</si>
  <si>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</si>
  <si>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</si>
  <si>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</si>
  <si>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</si>
  <si>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</si>
  <si>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</si>
  <si>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</si>
  <si>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</si>
  <si>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</si>
  <si>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</si>
  <si>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</si>
  <si>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</si>
  <si>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</si>
  <si>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</si>
  <si>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</si>
  <si>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</si>
  <si>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</si>
  <si>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</si>
  <si>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</si>
  <si>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</si>
  <si>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</si>
  <si>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</si>
  <si>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</si>
  <si>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</si>
  <si>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</si>
  <si>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</si>
  <si>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</si>
  <si>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</si>
  <si>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</si>
  <si>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</si>
  <si>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</si>
  <si>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</si>
  <si>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</si>
  <si>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</si>
  <si>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</si>
  <si>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</si>
  <si>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</si>
  <si>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</si>
  <si>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</si>
  <si>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</si>
  <si>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</si>
  <si>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</si>
  <si>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</si>
  <si>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</si>
  <si>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</si>
  <si>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</si>
  <si>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</si>
  <si>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</si>
  <si>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</si>
  <si>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</si>
  <si>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</si>
  <si>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</si>
  <si>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</si>
  <si>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</si>
  <si>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</si>
  <si>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</si>
  <si>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</si>
  <si>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</si>
  <si>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</si>
  <si>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</si>
  <si>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</si>
  <si>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</si>
  <si>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</si>
  <si>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</si>
  <si>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</si>
  <si>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</si>
  <si>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</si>
  <si>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</si>
  <si>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</si>
  <si>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</si>
  <si>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</si>
  <si>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</si>
  <si>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</si>
  <si>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</si>
  <si>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</si>
  <si>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</si>
  <si>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</si>
  <si>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</si>
  <si>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</si>
  <si>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</si>
  <si>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</si>
  <si>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</si>
  <si>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</si>
  <si>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</si>
  <si>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</si>
  <si>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</si>
  <si>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</si>
  <si>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</si>
  <si>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</si>
  <si>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</si>
  <si>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</si>
  <si>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</si>
  <si>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</si>
  <si>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</si>
  <si>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</si>
  <si>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</si>
  <si>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</si>
  <si>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</si>
  <si>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</si>
  <si>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</si>
  <si>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</si>
  <si>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</si>
  <si>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</si>
  <si>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</si>
  <si>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</si>
  <si>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</si>
  <si>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</si>
  <si>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</si>
  <si>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</si>
  <si>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</si>
  <si>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</si>
  <si>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</si>
  <si>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</si>
  <si>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</si>
  <si>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</si>
  <si>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</si>
  <si>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</si>
  <si>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</si>
  <si>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</si>
  <si>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</si>
  <si>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</si>
  <si>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</si>
  <si>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</si>
  <si>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</si>
  <si>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</si>
  <si>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</si>
  <si>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</si>
  <si>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</si>
  <si>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</si>
  <si>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</si>
  <si>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</si>
  <si>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</si>
  <si>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</si>
  <si>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</si>
  <si>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</si>
  <si>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</si>
  <si>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</si>
  <si>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</si>
  <si>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</si>
  <si>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</si>
  <si>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</si>
  <si>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</si>
  <si>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</si>
  <si>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</si>
  <si>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</si>
  <si>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</si>
  <si>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</si>
  <si>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</si>
  <si>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</si>
  <si>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</si>
  <si>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</si>
  <si>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</si>
  <si>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</si>
  <si>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</si>
  <si>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</si>
  <si>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</si>
  <si>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</si>
  <si>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</si>
  <si>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</si>
  <si>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</si>
  <si>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</si>
  <si>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</si>
  <si>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</si>
  <si>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</si>
  <si>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</si>
  <si>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</si>
  <si>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</si>
  <si>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</si>
  <si>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</si>
  <si>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</si>
  <si>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</si>
  <si>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</si>
  <si>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</si>
  <si>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</si>
  <si>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</si>
  <si>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</si>
  <si>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</si>
  <si>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</si>
  <si>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</si>
  <si>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</si>
  <si>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</si>
  <si>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</si>
  <si>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</si>
  <si>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</si>
  <si>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</si>
  <si>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</si>
  <si>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</si>
  <si>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</si>
  <si>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</si>
  <si>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</si>
  <si>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</si>
  <si>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</si>
  <si>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</si>
  <si>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</si>
  <si>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</si>
  <si>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</si>
  <si>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</si>
  <si>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</si>
  <si>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</si>
  <si>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</si>
  <si>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</si>
  <si>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</si>
  <si>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</si>
  <si>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</si>
  <si>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</si>
  <si>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</si>
  <si>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</si>
  <si>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</si>
  <si>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</si>
  <si>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</si>
  <si>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</si>
  <si>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</si>
  <si>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</si>
  <si>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</si>
  <si>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</si>
  <si>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</si>
  <si>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</si>
  <si>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</si>
  <si>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</si>
  <si>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</si>
  <si>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</si>
  <si>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</si>
  <si>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</si>
  <si>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</si>
  <si>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</si>
  <si>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</si>
  <si>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</si>
  <si>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</si>
  <si>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</si>
  <si>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</si>
  <si>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</si>
  <si>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</si>
  <si>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</si>
  <si>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</si>
  <si>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</si>
  <si>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</si>
  <si>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</si>
  <si>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</si>
  <si>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</si>
  <si>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</si>
  <si>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</si>
  <si>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</si>
  <si>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</si>
  <si>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</si>
  <si>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</si>
  <si>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</si>
  <si>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</si>
  <si>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</si>
  <si>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</si>
  <si>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</si>
  <si>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</si>
  <si>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</si>
  <si>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</si>
  <si>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</si>
  <si>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</si>
  <si>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</si>
  <si>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</si>
  <si>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</si>
  <si>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</si>
  <si>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</si>
  <si>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</si>
  <si>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</si>
  <si>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</si>
  <si>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</si>
  <si>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</si>
  <si>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</si>
  <si>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</si>
  <si>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</si>
  <si>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</si>
  <si>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</si>
  <si>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</si>
  <si>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</si>
  <si>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</si>
  <si>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</si>
  <si>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</si>
  <si>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</si>
  <si>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</si>
  <si>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</si>
  <si>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</si>
  <si>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</si>
  <si>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</si>
  <si>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</si>
  <si>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</si>
  <si>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</si>
  <si>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</si>
  <si>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</si>
  <si>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</si>
  <si>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</si>
  <si>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</si>
  <si>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</si>
  <si>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</si>
  <si>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</si>
  <si>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</si>
  <si>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</si>
  <si>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</si>
  <si>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</si>
  <si>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</si>
  <si>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</si>
  <si>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</si>
  <si>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</si>
  <si>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</si>
  <si>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</si>
  <si>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</si>
  <si>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</si>
  <si>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</si>
  <si>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</si>
  <si>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</si>
  <si>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</si>
  <si>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</si>
  <si>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</si>
  <si>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</si>
  <si>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</si>
  <si>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</si>
  <si>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</si>
  <si>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</si>
  <si>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</si>
  <si>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</si>
  <si>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</si>
  <si>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</si>
  <si>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</si>
  <si>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</si>
  <si>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</si>
  <si>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</si>
  <si>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</si>
  <si>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</si>
  <si>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</si>
  <si>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</si>
  <si>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</si>
  <si>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</si>
  <si>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</si>
  <si>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</si>
  <si>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</si>
  <si>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</si>
  <si>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</si>
  <si>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</si>
  <si>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</si>
  <si>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</si>
  <si>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</si>
  <si>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</si>
  <si>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</si>
  <si>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</si>
  <si>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</si>
  <si>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</si>
  <si>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</si>
  <si>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</si>
  <si>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</si>
  <si>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</si>
  <si>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</si>
  <si>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</si>
  <si>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</si>
  <si>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</si>
  <si>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</si>
  <si>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</si>
  <si>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</si>
  <si>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</si>
  <si>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</si>
  <si>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</si>
  <si>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</si>
  <si>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</si>
  <si>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</si>
  <si>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</si>
  <si>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</si>
  <si>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</si>
  <si>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</si>
  <si>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</si>
  <si>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</si>
  <si>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</si>
  <si>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</si>
  <si>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</si>
  <si>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</si>
  <si>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</si>
  <si>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</si>
  <si>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</si>
  <si>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</si>
  <si>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</si>
  <si>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</si>
  <si>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</si>
  <si>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</si>
  <si>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</si>
  <si>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</si>
  <si>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</si>
  <si>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</si>
  <si>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</si>
  <si>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</si>
  <si>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</si>
  <si>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</si>
  <si>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</si>
  <si>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</si>
  <si>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</si>
  <si>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</si>
  <si>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</si>
  <si>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</si>
  <si>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</si>
  <si>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</si>
  <si>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</si>
  <si>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</si>
  <si>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</si>
  <si>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</si>
  <si>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</si>
  <si>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</si>
  <si>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</si>
  <si>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</si>
  <si>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</si>
  <si>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</si>
  <si>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</si>
  <si>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</si>
  <si>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</si>
  <si>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</si>
  <si>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</si>
  <si>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</si>
  <si>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</si>
  <si>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</si>
  <si>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</si>
  <si>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</si>
  <si>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</si>
  <si>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</si>
  <si>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</si>
  <si>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</si>
  <si>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</si>
  <si>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</si>
  <si>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</si>
  <si>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</si>
  <si>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</si>
  <si>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</si>
  <si>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</si>
  <si>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</si>
  <si>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</si>
  <si>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</si>
  <si>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</si>
  <si>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</si>
  <si>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</si>
  <si>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</si>
  <si>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</si>
  <si>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</si>
  <si>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</si>
  <si>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</si>
  <si>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</si>
  <si>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</si>
  <si>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</si>
  <si>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</si>
  <si>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</si>
  <si>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</si>
  <si>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</si>
  <si>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</si>
  <si>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</si>
  <si>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</si>
  <si>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</si>
  <si>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</si>
  <si>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</si>
  <si>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</si>
  <si>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</si>
  <si>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</si>
  <si>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</si>
  <si>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</si>
  <si>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</si>
  <si>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</si>
  <si>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</si>
  <si>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</si>
  <si>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</si>
  <si>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</si>
  <si>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</si>
  <si>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</si>
  <si>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</si>
  <si>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</si>
  <si>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</si>
  <si>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</si>
  <si>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</si>
  <si>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</si>
  <si>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</si>
  <si>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</si>
  <si>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</si>
  <si>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</si>
  <si>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</si>
  <si>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</si>
  <si>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</si>
  <si>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</si>
  <si>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</si>
  <si>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</si>
  <si>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</si>
  <si>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</si>
  <si>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</si>
  <si>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</si>
  <si>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</si>
  <si>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</si>
  <si>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</si>
  <si>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</si>
  <si>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</si>
  <si>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</si>
  <si>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</si>
  <si>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</si>
  <si>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</si>
  <si>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</si>
  <si>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</si>
  <si>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</si>
  <si>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</si>
  <si>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</si>
  <si>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</si>
  <si>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</si>
  <si>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</si>
  <si>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</si>
  <si>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</si>
  <si>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</si>
  <si>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</si>
  <si>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</si>
  <si>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</si>
  <si>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</si>
  <si>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</si>
  <si>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</si>
  <si>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</si>
  <si>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</si>
  <si>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</si>
  <si>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</si>
  <si>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</si>
  <si>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</si>
  <si>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</si>
  <si>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</si>
  <si>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</si>
  <si>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</si>
  <si>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</si>
  <si>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</si>
  <si>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</si>
  <si>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</si>
  <si>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</si>
  <si>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</si>
  <si>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</si>
  <si>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</si>
  <si>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</si>
  <si>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</si>
  <si>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</si>
  <si>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</si>
  <si>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</si>
  <si>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</si>
  <si>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</si>
  <si>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</si>
  <si>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</si>
  <si>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</si>
  <si>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</si>
  <si>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</si>
  <si>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</si>
  <si>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</si>
  <si>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</si>
  <si>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</si>
  <si>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</si>
  <si>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</si>
  <si>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</si>
  <si>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</si>
  <si>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</si>
  <si>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</si>
  <si>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</si>
  <si>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</si>
  <si>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</si>
  <si>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</si>
  <si>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</si>
  <si>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</si>
  <si>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</si>
  <si>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</si>
  <si>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</si>
  <si>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</si>
  <si>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</si>
  <si>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</si>
  <si>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</si>
  <si>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</si>
  <si>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</si>
  <si>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</si>
  <si>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</si>
  <si>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</si>
  <si>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</si>
  <si>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</si>
  <si>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</si>
  <si>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</si>
  <si>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</si>
  <si>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</si>
  <si>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</si>
  <si>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</si>
  <si>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</si>
  <si>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</si>
  <si>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</si>
  <si>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</si>
  <si>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</si>
  <si>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</si>
  <si>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</si>
  <si>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</si>
  <si>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</si>
  <si>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</si>
  <si>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</si>
  <si>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</si>
  <si>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</si>
  <si>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</si>
  <si>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</si>
  <si>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</si>
  <si>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</si>
  <si>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</si>
  <si>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</si>
  <si>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</si>
  <si>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</si>
  <si>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</si>
  <si>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</si>
  <si>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</si>
  <si>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</si>
  <si>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</si>
  <si>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</si>
  <si>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</si>
  <si>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</si>
  <si>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</si>
  <si>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</si>
  <si>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</si>
  <si>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</si>
  <si>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</si>
  <si>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</si>
  <si>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</si>
  <si>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</si>
  <si>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</si>
  <si>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</si>
  <si>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</si>
  <si>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</si>
  <si>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</si>
  <si>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</si>
  <si>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</si>
  <si>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</si>
  <si>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</si>
  <si>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</si>
  <si>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</si>
  <si>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</si>
  <si>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</si>
  <si>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</si>
  <si>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</si>
  <si>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</si>
  <si>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</si>
  <si>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</si>
  <si>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</si>
  <si>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</si>
  <si>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</si>
  <si>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</si>
  <si>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</si>
  <si>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</si>
  <si>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</si>
  <si>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</si>
  <si>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</si>
  <si>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</si>
  <si>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</si>
  <si>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</si>
  <si>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</si>
  <si>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</si>
  <si>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</si>
  <si>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</si>
  <si>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</si>
  <si>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</si>
  <si>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</si>
  <si>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</si>
  <si>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</si>
  <si>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</si>
  <si>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</si>
  <si>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</si>
  <si>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</si>
  <si>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</si>
  <si>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</si>
  <si>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</si>
  <si>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</si>
  <si>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</si>
  <si>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</si>
  <si>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</si>
  <si>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</si>
  <si>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</si>
  <si>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</si>
  <si>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</si>
  <si>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</si>
  <si>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</si>
  <si>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</si>
  <si>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</si>
  <si>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</si>
  <si>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</si>
  <si>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</si>
  <si>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</si>
  <si>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</si>
  <si>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</si>
  <si>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</si>
  <si>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</si>
  <si>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</si>
  <si>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</si>
  <si>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</si>
  <si>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</si>
  <si>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</si>
  <si>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</si>
  <si>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</si>
  <si>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</si>
  <si>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</si>
  <si>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</si>
  <si>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</si>
  <si>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</si>
  <si>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</si>
  <si>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</si>
  <si>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</si>
  <si>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</si>
  <si>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</si>
  <si>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</si>
  <si>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</si>
  <si>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</si>
  <si>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</si>
  <si>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</si>
  <si>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</si>
  <si>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</si>
  <si>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</si>
  <si>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</si>
  <si>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</si>
  <si>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</si>
  <si>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</si>
  <si>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</si>
  <si>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</si>
  <si>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</si>
  <si>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</si>
  <si>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</si>
  <si>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</si>
  <si>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</si>
  <si>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</si>
  <si>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</si>
  <si>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</si>
  <si>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</si>
  <si>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</si>
  <si>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</si>
  <si>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</si>
  <si>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</si>
  <si>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</si>
  <si>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</si>
  <si>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</si>
  <si>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</si>
  <si>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</si>
  <si>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</si>
  <si>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</si>
  <si>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</si>
  <si>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</si>
  <si>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</si>
  <si>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</si>
  <si>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</si>
  <si>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</si>
  <si>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</si>
  <si>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</si>
  <si>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</si>
  <si>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</si>
  <si>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</si>
  <si>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</si>
  <si>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</si>
  <si>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</si>
  <si>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</si>
  <si>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</si>
  <si>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</si>
  <si>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</si>
  <si>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</si>
  <si>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</si>
  <si>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</si>
  <si>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</si>
  <si>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</si>
  <si>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</si>
  <si>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</si>
  <si>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</si>
  <si>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</si>
  <si>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</si>
  <si>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</si>
  <si>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</si>
  <si>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</si>
  <si>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</si>
  <si>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</si>
  <si>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</si>
  <si>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</si>
  <si>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</si>
  <si>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</si>
  <si>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</si>
  <si>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</si>
  <si>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</si>
  <si>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</si>
  <si>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</si>
  <si>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</si>
  <si>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</si>
  <si>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</si>
  <si>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</si>
  <si>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</si>
  <si>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</si>
  <si>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</si>
  <si>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</si>
  <si>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</si>
  <si>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</si>
  <si>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</si>
  <si>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</si>
  <si>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</si>
  <si>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</si>
  <si>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</si>
  <si>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</si>
  <si>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</si>
  <si>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</si>
  <si>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</si>
  <si>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</si>
  <si>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</si>
  <si>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</si>
  <si>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</si>
  <si>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</si>
  <si>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</si>
  <si>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</si>
  <si>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</si>
  <si>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</si>
  <si>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</si>
  <si>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</si>
  <si>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</si>
  <si>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</si>
  <si>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</si>
  <si>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</si>
  <si>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</si>
  <si>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</si>
  <si>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</si>
  <si>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</si>
  <si>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</si>
  <si>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</si>
  <si>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</si>
  <si>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</si>
  <si>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</si>
  <si>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</si>
  <si>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</si>
  <si>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</si>
  <si>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</si>
  <si>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</si>
  <si>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</si>
  <si>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</si>
  <si>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</si>
  <si>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</si>
  <si>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</si>
  <si>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</si>
  <si>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</si>
  <si>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</si>
  <si>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</si>
  <si>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</si>
  <si>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</si>
  <si>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</si>
  <si>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</si>
  <si>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</si>
  <si>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</si>
  <si>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</si>
  <si>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</si>
  <si>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</si>
  <si>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</si>
  <si>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</si>
  <si>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</si>
  <si>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</si>
  <si>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</si>
  <si>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</si>
  <si>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</si>
  <si>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</si>
  <si>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</si>
  <si>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</si>
  <si>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</si>
  <si>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</si>
  <si>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</si>
  <si>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</si>
  <si>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</si>
  <si>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</si>
  <si>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</si>
  <si>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</si>
  <si>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</si>
  <si>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</si>
  <si>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</si>
  <si>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</si>
  <si>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</si>
  <si>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</si>
  <si>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</si>
  <si>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</si>
  <si>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</si>
  <si>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</si>
  <si>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</si>
  <si>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</si>
  <si>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</si>
  <si>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</si>
  <si>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</si>
  <si>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</si>
  <si>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</si>
  <si>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</si>
  <si>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</si>
  <si>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</si>
  <si>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</si>
  <si>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</si>
  <si>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</si>
  <si>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</si>
  <si>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</si>
  <si>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</si>
  <si>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</si>
  <si>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</si>
  <si>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</si>
  <si>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</si>
  <si>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</si>
  <si>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</si>
  <si>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</si>
  <si>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</si>
  <si>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</si>
  <si>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</si>
  <si>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</si>
  <si>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</si>
  <si>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</si>
  <si>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</si>
  <si>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</si>
  <si>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</si>
  <si>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</si>
  <si>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</si>
  <si>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</si>
  <si>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</si>
  <si>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</si>
  <si>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</si>
  <si>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</si>
  <si>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</si>
  <si>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</si>
  <si>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</si>
  <si>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</si>
  <si>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</si>
  <si>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</si>
  <si>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</si>
  <si>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</si>
  <si>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</si>
  <si>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</si>
  <si>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</si>
  <si>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</si>
  <si>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</si>
  <si>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</si>
  <si>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</si>
  <si>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</si>
  <si>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</si>
  <si>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</si>
  <si>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</si>
  <si>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</si>
  <si>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</si>
  <si>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</si>
  <si>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</si>
  <si>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</si>
  <si>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</si>
  <si>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</si>
  <si>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</si>
  <si>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</si>
  <si>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</si>
  <si>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</si>
  <si>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</si>
  <si>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</si>
  <si>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</si>
  <si>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</si>
  <si>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</si>
  <si>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</si>
  <si>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</si>
  <si>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</si>
  <si>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</si>
  <si>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</si>
  <si>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</si>
  <si>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</si>
  <si>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</si>
  <si>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</si>
  <si>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</si>
  <si>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</si>
  <si>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</si>
  <si>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</si>
  <si>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</si>
  <si>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</si>
  <si>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</si>
  <si>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</si>
  <si>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</si>
  <si>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</si>
  <si>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</si>
  <si>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</si>
  <si>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</si>
  <si>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</si>
  <si>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</si>
  <si>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</si>
  <si>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</si>
  <si>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</si>
  <si>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</si>
  <si>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</si>
  <si>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</si>
  <si>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</si>
  <si>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</si>
  <si>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</si>
  <si>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</si>
  <si>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</si>
  <si>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</si>
  <si>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</si>
  <si>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</si>
  <si>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</si>
  <si>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</si>
  <si>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</si>
  <si>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</si>
  <si>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</si>
  <si>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</si>
  <si>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</si>
  <si>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</si>
  <si>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</si>
  <si>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</si>
  <si>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</si>
  <si>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</si>
  <si>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</si>
  <si>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</si>
  <si>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</si>
  <si>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</si>
  <si>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</si>
  <si>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</si>
  <si>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</si>
  <si>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</si>
  <si>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</si>
  <si>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</si>
  <si>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</si>
  <si>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</si>
  <si>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</si>
  <si>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</si>
  <si>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</si>
  <si>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</si>
  <si>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</si>
  <si>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</si>
  <si>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</si>
  <si>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</si>
  <si>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</si>
  <si>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</si>
  <si>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</si>
  <si>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</si>
  <si>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</si>
  <si>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</si>
  <si>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</si>
  <si>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</si>
  <si>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</si>
  <si>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</si>
  <si>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</si>
  <si>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</si>
  <si>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</si>
  <si>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</si>
  <si>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</si>
  <si>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</si>
  <si>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</si>
  <si>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</si>
  <si>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</si>
  <si>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</si>
  <si>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</si>
  <si>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</si>
  <si>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</si>
  <si>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</si>
  <si>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</si>
  <si>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</si>
  <si>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</si>
  <si>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</si>
  <si>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</si>
  <si>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</si>
  <si>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</si>
  <si>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</si>
  <si>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</si>
  <si>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</si>
  <si>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</si>
  <si>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</si>
  <si>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</si>
  <si>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</si>
  <si>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</si>
  <si>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</si>
  <si>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</si>
  <si>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</si>
  <si>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</si>
  <si>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</si>
  <si>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</si>
  <si>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</si>
  <si>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</si>
  <si>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</si>
  <si>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</si>
  <si>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</si>
  <si>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</si>
  <si>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</si>
  <si>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</si>
  <si>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</si>
  <si>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</si>
  <si>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</si>
  <si>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</si>
  <si>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</si>
  <si>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</si>
  <si>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</si>
  <si>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</si>
  <si>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</si>
  <si>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</si>
  <si>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</si>
  <si>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</si>
  <si>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</si>
  <si>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</si>
  <si>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</si>
  <si>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</si>
  <si>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</si>
  <si>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</si>
  <si>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</si>
  <si>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</si>
  <si>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</si>
  <si>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</si>
  <si>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</si>
  <si>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</si>
  <si>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</si>
  <si>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</si>
  <si>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</si>
  <si>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</si>
  <si>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</si>
  <si>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</si>
  <si>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</si>
  <si>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</si>
  <si>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</si>
  <si>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</si>
  <si>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</si>
  <si>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</si>
  <si>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</si>
  <si>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</si>
  <si>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</si>
  <si>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</si>
  <si>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</si>
  <si>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</si>
  <si>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</si>
  <si>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</si>
  <si>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</si>
  <si>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</si>
  <si>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</si>
  <si>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</si>
  <si>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</si>
  <si>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</si>
  <si>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</si>
  <si>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</si>
  <si>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</si>
  <si>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</si>
  <si>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</si>
  <si>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</si>
  <si>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</si>
  <si>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</si>
  <si>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</si>
  <si>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</si>
  <si>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</si>
  <si>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</si>
  <si>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</si>
  <si>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</si>
  <si>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</si>
  <si>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</si>
  <si>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</si>
  <si>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</si>
  <si>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</si>
  <si>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</si>
  <si>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</si>
  <si>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</si>
  <si>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</si>
  <si>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</si>
  <si>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</si>
  <si>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</si>
  <si>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</si>
  <si>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</si>
  <si>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</si>
  <si>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</si>
  <si>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</si>
  <si>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</si>
  <si>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</si>
  <si>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</si>
  <si>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</si>
  <si>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</si>
  <si>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</si>
  <si>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</si>
  <si>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</si>
  <si>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</si>
  <si>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</si>
  <si>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</si>
  <si>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</si>
  <si>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</si>
  <si>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</si>
  <si>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</si>
  <si>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</si>
  <si>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</si>
  <si>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</si>
  <si>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</si>
  <si>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</si>
  <si>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</si>
  <si>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</si>
  <si>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</si>
  <si>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</si>
  <si>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</si>
  <si>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</si>
  <si>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</si>
  <si>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</si>
  <si>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</si>
  <si>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</si>
  <si>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</si>
  <si>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</si>
  <si>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</si>
  <si>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</si>
  <si>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</si>
  <si>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</si>
  <si>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</si>
  <si>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</si>
  <si>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</si>
  <si>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</si>
  <si>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</si>
  <si>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</si>
  <si>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</si>
  <si>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</si>
  <si>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</si>
  <si>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</si>
  <si>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</si>
  <si>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</si>
  <si>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</si>
  <si>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</si>
  <si>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</si>
  <si>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</si>
  <si>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</si>
  <si>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</si>
  <si>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</si>
  <si>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</si>
  <si>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</si>
  <si>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</si>
  <si>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</si>
  <si>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</si>
  <si>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</si>
  <si>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</si>
  <si>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</si>
  <si>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</si>
  <si>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</si>
  <si>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</si>
  <si>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</si>
  <si>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</si>
  <si>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</si>
  <si>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</si>
  <si>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</si>
  <si>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</si>
  <si>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</si>
  <si>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</si>
  <si>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</si>
  <si>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</si>
  <si>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</si>
  <si>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</si>
  <si>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</si>
  <si>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</si>
  <si>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</si>
  <si>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</si>
  <si>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</si>
  <si>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</si>
  <si>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</si>
  <si>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</si>
  <si>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</si>
  <si>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</si>
  <si>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</si>
  <si>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</si>
  <si>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</si>
  <si>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</si>
  <si>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</si>
  <si>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</si>
  <si>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</si>
  <si>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</si>
  <si>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</si>
  <si>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</si>
  <si>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</si>
  <si>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</si>
  <si>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</si>
  <si>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</si>
  <si>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</si>
  <si>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</si>
  <si>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</si>
  <si>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</si>
  <si>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</si>
  <si>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</si>
  <si>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</si>
  <si>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</si>
  <si>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</si>
  <si>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</si>
  <si>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</si>
  <si>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</si>
  <si>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</si>
  <si>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</si>
  <si>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</si>
  <si>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</si>
  <si>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</si>
  <si>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</si>
  <si>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</si>
  <si>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</si>
  <si>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</si>
  <si>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</si>
  <si>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</si>
  <si>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</si>
  <si>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</si>
  <si>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</si>
  <si>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</si>
  <si>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</si>
  <si>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</si>
  <si>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</si>
  <si>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</si>
  <si>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</si>
  <si>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</si>
  <si>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</si>
  <si>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</si>
  <si>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</si>
  <si>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</si>
  <si>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</si>
  <si>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</si>
  <si>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</si>
  <si>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</si>
  <si>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</si>
  <si>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</si>
  <si>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</si>
  <si>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</si>
  <si>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</si>
  <si>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</si>
  <si>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</si>
  <si>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</si>
  <si>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</si>
  <si>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</si>
  <si>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</si>
  <si>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</si>
  <si>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</si>
  <si>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</si>
  <si>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</si>
  <si>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</si>
  <si>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</si>
  <si>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</si>
  <si>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</si>
  <si>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</si>
  <si>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</si>
  <si>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</si>
  <si>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</si>
  <si>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</si>
  <si>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</si>
  <si>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</si>
  <si>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</si>
  <si>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</si>
  <si>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</si>
  <si>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</si>
  <si>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</si>
  <si>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</si>
  <si>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</si>
  <si>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</si>
  <si>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</si>
  <si>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</si>
  <si>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</si>
  <si>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</si>
  <si>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</si>
  <si>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</si>
  <si>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</si>
  <si>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</si>
  <si>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</si>
  <si>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</si>
  <si>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</si>
  <si>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</si>
  <si>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</si>
  <si>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</si>
  <si>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</si>
  <si>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</si>
  <si>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</si>
  <si>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</si>
  <si>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</si>
  <si>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</si>
  <si>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</si>
  <si>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</si>
  <si>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</si>
  <si>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</si>
  <si>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</si>
  <si>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</si>
  <si>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</si>
  <si>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</si>
  <si>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</si>
  <si>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</si>
  <si>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</si>
  <si>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</si>
  <si>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</si>
  <si>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</si>
  <si>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</si>
  <si>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</si>
  <si>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</si>
  <si>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</si>
  <si>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</si>
  <si>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</si>
  <si>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</si>
  <si>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</si>
  <si>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</si>
  <si>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</si>
  <si>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</si>
  <si>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</si>
  <si>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</si>
  <si>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</si>
  <si>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</si>
  <si>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</si>
  <si>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</si>
  <si>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</si>
  <si>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</si>
  <si>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</si>
  <si>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</si>
  <si>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</si>
  <si>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</si>
  <si>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</si>
  <si>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</si>
  <si>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</si>
  <si>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</si>
  <si>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</si>
  <si>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</si>
  <si>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</si>
  <si>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</si>
  <si>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</si>
  <si>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</si>
  <si>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</si>
  <si>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</si>
  <si>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</si>
  <si>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</si>
  <si>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</si>
  <si>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</si>
  <si>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</si>
  <si>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</si>
  <si>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</si>
  <si>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</si>
  <si>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</si>
  <si>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</si>
  <si>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</si>
  <si>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</si>
  <si>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</si>
  <si>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</si>
  <si>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</si>
  <si>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</si>
  <si>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</si>
  <si>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</si>
  <si>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</si>
  <si>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</si>
  <si>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</si>
  <si>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</si>
  <si>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</si>
  <si>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</si>
  <si>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</si>
  <si>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</si>
  <si>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</si>
  <si>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</si>
  <si>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</si>
  <si>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</si>
  <si>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</si>
  <si>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</si>
  <si>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</si>
  <si>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</si>
  <si>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</si>
  <si>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</si>
  <si>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</si>
  <si>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</si>
  <si>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</si>
  <si>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</si>
  <si>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</si>
  <si>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</si>
  <si>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</si>
  <si>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</si>
  <si>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</si>
  <si>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</si>
  <si>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</si>
  <si>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</si>
  <si>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</si>
  <si>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</si>
  <si>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</si>
  <si>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</si>
  <si>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</si>
  <si>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</si>
  <si>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</si>
  <si>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</si>
  <si>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</si>
  <si>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</si>
  <si>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</si>
  <si>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</si>
  <si>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</si>
  <si>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</si>
  <si>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</si>
  <si>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</si>
  <si>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</si>
  <si>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</si>
  <si>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</si>
  <si>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</si>
  <si>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</si>
  <si>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</si>
  <si>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</si>
  <si>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</si>
  <si>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</si>
  <si>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</si>
  <si>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</si>
  <si>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</si>
  <si>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</si>
  <si>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</si>
  <si>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</si>
  <si>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</si>
  <si>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</si>
  <si>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</si>
  <si>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</si>
  <si>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</si>
  <si>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</si>
  <si>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</si>
  <si>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</si>
  <si>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</si>
  <si>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</si>
  <si>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</si>
  <si>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</si>
  <si>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</si>
  <si>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</si>
  <si>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</si>
  <si>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</si>
  <si>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</si>
  <si>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</si>
  <si>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</si>
  <si>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</si>
  <si>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</si>
  <si>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</si>
  <si>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</si>
  <si>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</si>
  <si>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</si>
  <si>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</si>
  <si>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</si>
  <si>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</si>
  <si>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</si>
  <si>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</si>
  <si>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</si>
  <si>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</si>
  <si>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</si>
  <si>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</si>
  <si>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</si>
  <si>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</si>
  <si>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</si>
  <si>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</si>
  <si>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</si>
  <si>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</si>
  <si>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</si>
  <si>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</si>
  <si>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</si>
  <si>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</si>
  <si>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</si>
  <si>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</si>
  <si>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</si>
  <si>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</si>
  <si>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</si>
  <si>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</si>
  <si>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</si>
  <si>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</si>
  <si>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</si>
  <si>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</si>
  <si>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</si>
  <si>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</si>
  <si>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</si>
  <si>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</si>
  <si>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</si>
  <si>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</si>
  <si>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</si>
  <si>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</si>
  <si>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</si>
  <si>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</si>
  <si>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</si>
  <si>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</si>
  <si>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</si>
  <si>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</si>
  <si>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</si>
  <si>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</si>
  <si>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</si>
  <si>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</si>
  <si>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</si>
  <si>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</si>
  <si>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</si>
  <si>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</si>
  <si>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</si>
  <si>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</si>
  <si>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</si>
  <si>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</si>
  <si>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</si>
  <si>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</si>
  <si>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</si>
  <si>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</si>
  <si>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</si>
  <si>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</si>
  <si>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</si>
  <si>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</si>
  <si>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</si>
  <si>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</si>
  <si>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</si>
  <si>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</si>
  <si>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</si>
  <si>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</si>
  <si>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</si>
  <si>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</si>
  <si>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</si>
  <si>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</si>
  <si>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</si>
  <si>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</si>
  <si>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</si>
  <si>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</si>
  <si>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</si>
  <si>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</si>
  <si>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</si>
  <si>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</si>
  <si>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</si>
  <si>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</si>
  <si>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</si>
  <si>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</si>
  <si>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</si>
  <si>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</si>
  <si>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</si>
  <si>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</si>
  <si>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</si>
  <si>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</si>
  <si>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</si>
  <si>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</si>
  <si>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</si>
  <si>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</si>
  <si>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</si>
  <si>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</si>
  <si>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</si>
  <si>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</si>
  <si>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</si>
  <si>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</si>
  <si>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</si>
  <si>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</si>
  <si>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</si>
  <si>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</si>
  <si>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</si>
  <si>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</si>
  <si>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</si>
  <si>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</si>
  <si>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</si>
  <si>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</si>
  <si>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</si>
  <si>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</si>
  <si>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</si>
  <si>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</si>
  <si>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</si>
  <si>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</si>
  <si>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</si>
  <si>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</si>
  <si>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</si>
  <si>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</si>
  <si>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</si>
  <si>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</si>
  <si>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</si>
  <si>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</si>
  <si>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</si>
  <si>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</si>
  <si>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</si>
  <si>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</si>
  <si>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</si>
  <si>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</si>
  <si>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</si>
  <si>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</si>
  <si>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</si>
  <si>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</si>
  <si>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</si>
  <si>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</si>
  <si>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</si>
  <si>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</si>
  <si>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</si>
  <si>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</si>
  <si>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</si>
  <si>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</si>
  <si>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</si>
  <si>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</si>
  <si>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</si>
  <si>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</si>
  <si>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</si>
  <si>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</si>
  <si>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</si>
  <si>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</si>
  <si>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</si>
  <si>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</si>
  <si>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</si>
  <si>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</si>
  <si>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</si>
  <si>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</si>
  <si>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</si>
  <si>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</si>
  <si>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</si>
  <si>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</si>
  <si>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</si>
  <si>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</si>
  <si>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</si>
  <si>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</si>
  <si>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</si>
  <si>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</si>
  <si>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</si>
  <si>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</si>
  <si>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</si>
  <si>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</si>
  <si>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</si>
  <si>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</si>
  <si>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</si>
  <si>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</si>
  <si>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</si>
  <si>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</si>
  <si>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</si>
  <si>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</si>
  <si>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</si>
  <si>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</si>
  <si>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</si>
  <si>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</si>
  <si>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</si>
  <si>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</si>
  <si>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</si>
  <si>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</si>
  <si>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</si>
  <si>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</si>
  <si>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</si>
  <si>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</si>
  <si>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</si>
  <si>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</si>
  <si>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</si>
  <si>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</si>
  <si>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</si>
  <si>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</si>
  <si>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</si>
  <si>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</si>
  <si>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</si>
  <si>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</si>
  <si>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</si>
  <si>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</si>
  <si>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</si>
  <si>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</si>
  <si>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</si>
  <si>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</si>
  <si>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</si>
  <si>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</si>
  <si>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</si>
  <si>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</si>
  <si>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</si>
  <si>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</si>
  <si>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</si>
  <si>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</si>
  <si>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</si>
  <si>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</si>
  <si>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</si>
  <si>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</si>
  <si>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</si>
  <si>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</si>
  <si>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</si>
  <si>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</si>
  <si>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</si>
  <si>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</si>
  <si>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</si>
  <si>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</si>
  <si>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</si>
  <si>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</si>
  <si>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</si>
  <si>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</si>
  <si>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</si>
  <si>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</si>
  <si>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</si>
  <si>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</si>
  <si>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</si>
  <si>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</si>
  <si>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</si>
  <si>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</si>
  <si>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</si>
  <si>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</si>
  <si>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</si>
  <si>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</si>
  <si>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</si>
  <si>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</si>
  <si>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</si>
  <si>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</si>
  <si>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</si>
  <si>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</si>
  <si>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</si>
  <si>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</si>
  <si>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</si>
  <si>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</si>
  <si>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</si>
  <si>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</si>
  <si>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</si>
  <si>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</si>
  <si>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</si>
  <si>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</si>
  <si>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</si>
  <si>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</si>
  <si>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</si>
  <si>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</si>
  <si>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</si>
  <si>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</si>
  <si>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</si>
  <si>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</si>
  <si>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</si>
  <si>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</si>
  <si>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</si>
  <si>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</si>
  <si>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</si>
  <si>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</si>
  <si>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</si>
  <si>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</si>
  <si>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</si>
  <si>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</si>
  <si>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</si>
  <si>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</si>
  <si>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</si>
  <si>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</si>
  <si>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</si>
  <si>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</si>
  <si>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</si>
  <si>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</si>
  <si>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</si>
  <si>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</si>
  <si>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</si>
  <si>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</si>
  <si>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</si>
  <si>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</si>
  <si>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</si>
  <si>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</si>
  <si>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</si>
  <si>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</si>
  <si>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</si>
  <si>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</si>
  <si>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</si>
  <si>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</si>
  <si>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</si>
  <si>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</si>
  <si>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</si>
  <si>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</si>
  <si>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</si>
  <si>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</si>
  <si>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</si>
  <si>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</si>
  <si>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</si>
  <si>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</si>
  <si>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</si>
  <si>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</si>
  <si>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</si>
  <si>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</si>
  <si>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</si>
  <si>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</si>
  <si>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</si>
  <si>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</si>
  <si>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</si>
  <si>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</si>
  <si>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</si>
  <si>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</si>
  <si>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</si>
  <si>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</si>
  <si>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</si>
  <si>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</si>
  <si>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</si>
  <si>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</si>
  <si>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</si>
  <si>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</si>
  <si>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</si>
  <si>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</si>
  <si>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</si>
  <si>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</si>
  <si>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</si>
  <si>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</si>
  <si>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</si>
  <si>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</si>
  <si>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</si>
  <si>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</si>
  <si>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</si>
  <si>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</si>
  <si>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</si>
  <si>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</si>
  <si>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</si>
  <si>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</si>
  <si>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</si>
  <si>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</si>
  <si>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</si>
  <si>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</si>
  <si>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</si>
  <si>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</si>
  <si>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</si>
  <si>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</si>
  <si>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</si>
  <si>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</si>
  <si>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</si>
  <si>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</si>
  <si>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</si>
  <si>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</si>
  <si>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</si>
  <si>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</si>
  <si>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</si>
  <si>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</si>
  <si>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</si>
  <si>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</si>
  <si>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</si>
  <si>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</si>
  <si>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</si>
  <si>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</si>
  <si>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</si>
  <si>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</si>
  <si>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</si>
  <si>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</si>
  <si>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</si>
  <si>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</si>
  <si>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</si>
  <si>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</si>
  <si>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</si>
  <si>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</si>
  <si>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</si>
  <si>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</si>
  <si>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</si>
  <si>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</si>
  <si>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</si>
  <si>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</si>
  <si>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</si>
  <si>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</si>
  <si>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</si>
  <si>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</si>
  <si>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</si>
  <si>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</si>
  <si>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</si>
  <si>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</si>
  <si>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</si>
  <si>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</si>
  <si>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</si>
  <si>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</si>
  <si>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</si>
  <si>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</si>
  <si>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</si>
  <si>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</si>
  <si>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</si>
  <si>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</si>
  <si>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</si>
  <si>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</si>
  <si>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</si>
  <si>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</si>
  <si>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</si>
  <si>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</si>
  <si>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</si>
  <si>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</si>
  <si>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</si>
  <si>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</si>
  <si>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</si>
  <si>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</si>
  <si>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</si>
  <si>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</si>
  <si>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</si>
  <si>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</si>
  <si>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</si>
  <si>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</si>
  <si>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</si>
  <si>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</si>
  <si>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</si>
  <si>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</si>
  <si>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</si>
  <si>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</si>
  <si>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</si>
  <si>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</si>
  <si>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</si>
  <si>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</si>
  <si>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</si>
  <si>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</si>
  <si>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</si>
  <si>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</si>
  <si>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</si>
  <si>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</si>
  <si>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</si>
  <si>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</si>
  <si>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</si>
  <si>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</si>
  <si>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</si>
  <si>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</si>
  <si>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</si>
  <si>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</si>
  <si>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</si>
  <si>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</si>
  <si>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</si>
  <si>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</si>
  <si>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</si>
  <si>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</si>
  <si>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</si>
  <si>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</si>
  <si>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</si>
  <si>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</si>
  <si>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</si>
  <si>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</si>
  <si>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</si>
  <si>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</si>
  <si>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</si>
  <si>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</si>
  <si>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</si>
  <si>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</si>
  <si>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</si>
  <si>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</si>
  <si>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</si>
  <si>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</si>
  <si>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</si>
  <si>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</si>
  <si>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</si>
  <si>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</si>
  <si>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</si>
  <si>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</si>
  <si>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</si>
  <si>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</si>
  <si>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</si>
  <si>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</si>
  <si>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</si>
  <si>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</si>
  <si>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</si>
  <si>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</si>
  <si>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</si>
  <si>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</si>
  <si>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</si>
  <si>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</si>
  <si>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</si>
  <si>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</si>
  <si>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</si>
  <si>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</si>
  <si>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</si>
  <si>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</si>
  <si>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</si>
  <si>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</si>
  <si>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</si>
  <si>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</si>
  <si>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</si>
  <si>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</si>
  <si>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</si>
  <si>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</si>
  <si>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</si>
  <si>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</si>
  <si>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</si>
  <si>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</si>
  <si>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</si>
  <si>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</si>
  <si>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</si>
  <si>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</si>
  <si>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</si>
  <si>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</si>
  <si>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</si>
  <si>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</si>
  <si>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</si>
  <si>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</si>
  <si>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</si>
  <si>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</si>
  <si>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</si>
  <si>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</si>
  <si>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</si>
  <si>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</si>
  <si>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</si>
  <si>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</si>
  <si>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</si>
  <si>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</si>
  <si>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</si>
  <si>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</si>
  <si>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</si>
  <si>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</si>
  <si>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</si>
  <si>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</si>
  <si>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</si>
  <si>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</si>
  <si>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</si>
  <si>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</si>
  <si>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</si>
  <si>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</si>
  <si>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</si>
  <si>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</si>
  <si>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</si>
  <si>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</si>
  <si>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</si>
  <si>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</si>
  <si>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</si>
  <si>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</si>
  <si>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</si>
  <si>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</si>
  <si>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</si>
  <si>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</si>
  <si>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</si>
  <si>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</si>
  <si>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</si>
  <si>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</si>
  <si>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</si>
  <si>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</si>
  <si>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</si>
  <si>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</si>
  <si>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</si>
  <si>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</si>
  <si>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</si>
  <si>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</si>
  <si>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</si>
  <si>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</si>
  <si>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</si>
  <si>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</si>
  <si>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</si>
  <si>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</si>
  <si>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</si>
  <si>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</si>
  <si>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</si>
  <si>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</si>
  <si>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</si>
  <si>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</si>
  <si>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</si>
  <si>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</si>
  <si>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</si>
  <si>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</si>
  <si>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</si>
  <si>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</si>
  <si>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</si>
  <si>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</si>
  <si>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</si>
  <si>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</si>
  <si>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</si>
  <si>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</si>
  <si>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</si>
  <si>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</si>
  <si>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</si>
  <si>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</si>
  <si>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</si>
  <si>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</si>
  <si>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</si>
  <si>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</si>
  <si>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</si>
  <si>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</si>
  <si>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</si>
  <si>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</si>
  <si>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</si>
  <si>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</si>
  <si>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</si>
  <si>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</si>
  <si>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</si>
  <si>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</si>
  <si>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</si>
  <si>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</si>
  <si>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</si>
  <si>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</si>
  <si>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</si>
  <si>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</si>
  <si>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</si>
  <si>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</si>
  <si>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</si>
  <si>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</si>
  <si>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</si>
  <si>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</si>
  <si>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</si>
  <si>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</si>
  <si>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</si>
  <si>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</si>
  <si>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</si>
  <si>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</si>
  <si>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</si>
  <si>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</si>
  <si>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</si>
  <si>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</si>
  <si>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</si>
  <si>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</si>
  <si>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</si>
  <si>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</si>
  <si>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</si>
  <si>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</si>
  <si>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</si>
  <si>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</si>
  <si>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</si>
  <si>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</si>
  <si>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</si>
  <si>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</si>
  <si>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</si>
  <si>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</si>
  <si>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</si>
  <si>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</si>
  <si>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</si>
  <si>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</si>
  <si>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</si>
  <si>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</si>
  <si>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</si>
  <si>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</si>
  <si>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</si>
  <si>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</si>
  <si>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</si>
  <si>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</si>
  <si>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</si>
  <si>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</si>
  <si>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</si>
  <si>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</si>
  <si>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</si>
  <si>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</si>
  <si>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</si>
  <si>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</si>
  <si>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</si>
  <si>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</si>
  <si>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</si>
  <si>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</si>
  <si>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</si>
  <si>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</si>
  <si>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</si>
  <si>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</si>
  <si>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</si>
  <si>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</si>
  <si>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</si>
  <si>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</si>
  <si>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</si>
  <si>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</si>
  <si>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</si>
  <si>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</si>
  <si>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</si>
  <si>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</si>
  <si>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</si>
  <si>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</si>
  <si>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</si>
  <si>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</si>
  <si>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</si>
  <si>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</si>
  <si>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</si>
  <si>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</si>
  <si>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</si>
  <si>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</si>
  <si>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</si>
  <si>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</si>
  <si>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</si>
  <si>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</si>
  <si>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</si>
  <si>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</si>
  <si>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</si>
  <si>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</si>
  <si>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</si>
  <si>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</si>
  <si>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</si>
  <si>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</si>
  <si>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</si>
  <si>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</si>
  <si>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</si>
  <si>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</si>
  <si>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</si>
  <si>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</si>
  <si>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</si>
  <si>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</si>
  <si>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</si>
  <si>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</si>
  <si>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</si>
  <si>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</si>
  <si>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</si>
  <si>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</si>
  <si>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</si>
  <si>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</si>
  <si>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</si>
  <si>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</si>
  <si>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</si>
  <si>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</si>
  <si>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</si>
  <si>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</si>
  <si>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</si>
  <si>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</si>
  <si>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</si>
  <si>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</si>
  <si>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</si>
  <si>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</si>
  <si>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</si>
  <si>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</si>
  <si>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</si>
  <si>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</si>
  <si>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</si>
  <si>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</si>
  <si>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</si>
  <si>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</si>
  <si>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</si>
  <si>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</si>
  <si>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</si>
  <si>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</si>
  <si>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</si>
  <si>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</si>
  <si>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</si>
  <si>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</si>
  <si>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</si>
  <si>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</si>
  <si>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</si>
  <si>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</si>
  <si>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</si>
  <si>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</si>
  <si>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</si>
  <si>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</si>
  <si>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</si>
  <si>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</si>
  <si>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</si>
  <si>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</si>
  <si>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</si>
  <si>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</si>
  <si>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</si>
  <si>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</si>
  <si>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</si>
  <si>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</si>
  <si>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</si>
  <si>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</si>
  <si>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</si>
  <si>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</si>
  <si>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</si>
  <si>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</si>
  <si>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</si>
  <si>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</si>
  <si>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</si>
  <si>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</si>
  <si>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</si>
  <si>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</si>
  <si>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</si>
  <si>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</si>
  <si>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</si>
  <si>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</si>
  <si>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</si>
  <si>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</si>
  <si>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</si>
  <si>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</si>
  <si>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</si>
  <si>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</si>
  <si>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</si>
  <si>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</si>
  <si>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</si>
  <si>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</si>
  <si>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</si>
  <si>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</si>
  <si>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</si>
  <si>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</si>
  <si>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</si>
  <si>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</si>
  <si>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</si>
  <si>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</si>
  <si>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</si>
  <si>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</si>
  <si>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</si>
  <si>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</si>
  <si>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</si>
  <si>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</si>
  <si>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</si>
  <si>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</si>
  <si>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</si>
  <si>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</si>
  <si>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</si>
  <si>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</si>
  <si>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</si>
  <si>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</si>
  <si>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</si>
  <si>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</si>
  <si>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</si>
  <si>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</si>
  <si>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</si>
  <si>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</si>
  <si>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</si>
  <si>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</si>
  <si>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</si>
  <si>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</si>
  <si>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</si>
  <si>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</si>
  <si>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</si>
  <si>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</si>
  <si>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</si>
  <si>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</si>
  <si>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</si>
  <si>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</si>
  <si>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</si>
  <si>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</si>
  <si>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</si>
  <si>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</si>
  <si>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</si>
  <si>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</si>
  <si>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</si>
  <si>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</si>
  <si>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</si>
  <si>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</si>
  <si>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</si>
  <si>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</si>
  <si>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</si>
  <si>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</si>
  <si>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</si>
  <si>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</si>
  <si>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</si>
  <si>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</si>
  <si>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</si>
  <si>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</si>
  <si>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</si>
  <si>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</si>
  <si>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</si>
  <si>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</si>
  <si>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</si>
  <si>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</si>
  <si>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</si>
  <si>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</si>
  <si>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</si>
  <si>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</si>
  <si>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</si>
  <si>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</si>
  <si>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</si>
  <si>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</si>
  <si>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</si>
  <si>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</si>
  <si>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</si>
  <si>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</si>
  <si>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</si>
  <si>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</si>
  <si>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</si>
  <si>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</si>
  <si>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</si>
  <si>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</si>
  <si>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</si>
  <si>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</si>
  <si>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</si>
  <si>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</si>
  <si>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</si>
  <si>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</si>
  <si>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</si>
  <si>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</si>
  <si>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</si>
  <si>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</si>
  <si>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</si>
  <si>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</si>
  <si>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</si>
  <si>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</si>
  <si>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</si>
  <si>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</si>
  <si>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</si>
  <si>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</si>
  <si>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</si>
  <si>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</si>
  <si>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</si>
  <si>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</si>
  <si>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</si>
  <si>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</si>
  <si>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</si>
  <si>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</si>
  <si>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</si>
  <si>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</si>
  <si>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</si>
  <si>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</si>
  <si>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</si>
  <si>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</si>
  <si>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</si>
  <si>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</si>
  <si>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</si>
  <si>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</si>
  <si>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</si>
  <si>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</si>
  <si>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</si>
  <si>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</si>
  <si>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</si>
  <si>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</si>
  <si>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</si>
  <si>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</si>
  <si>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</si>
  <si>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</si>
  <si>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</si>
  <si>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</si>
  <si>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</si>
  <si>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</si>
  <si>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</si>
  <si>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</si>
  <si>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</si>
  <si>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</si>
  <si>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</si>
  <si>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</si>
  <si>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</si>
  <si>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</si>
  <si>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</si>
  <si>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</si>
  <si>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</si>
  <si>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</si>
  <si>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</si>
  <si>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</si>
  <si>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</si>
  <si>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</si>
  <si>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</si>
  <si>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</si>
  <si>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</si>
  <si>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</si>
  <si>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</si>
  <si>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</si>
  <si>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</si>
  <si>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</si>
  <si>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</si>
  <si>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</si>
  <si>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</si>
  <si>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</si>
  <si>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</si>
  <si>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</si>
  <si>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</si>
  <si>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</si>
  <si>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</si>
  <si>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</si>
  <si>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</si>
  <si>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</si>
  <si>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</si>
  <si>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</si>
  <si>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</si>
  <si>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</si>
  <si>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</si>
  <si>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</si>
  <si>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</si>
  <si>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</si>
  <si>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</si>
  <si>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</si>
  <si>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</si>
  <si>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</si>
  <si>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</si>
  <si>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</si>
  <si>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</si>
  <si>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</si>
  <si>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</si>
  <si>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</si>
  <si>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</si>
  <si>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</si>
  <si>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</si>
  <si>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</si>
  <si>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</si>
  <si>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</si>
  <si>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</si>
  <si>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</si>
  <si>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</si>
  <si>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</si>
  <si>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</si>
  <si>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</si>
  <si>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</si>
  <si>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</si>
  <si>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</si>
  <si>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</si>
  <si>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</si>
  <si>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</si>
  <si>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</si>
  <si>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</si>
  <si>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</si>
  <si>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</si>
  <si>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</si>
  <si>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</si>
  <si>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</si>
  <si>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</si>
  <si>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</si>
  <si>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</si>
  <si>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</si>
  <si>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</si>
  <si>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</si>
  <si>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</si>
  <si>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</si>
  <si>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</si>
  <si>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</si>
  <si>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</si>
  <si>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</si>
  <si>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</si>
  <si>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</si>
  <si>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</si>
  <si>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</si>
  <si>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</si>
  <si>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</si>
  <si>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</si>
  <si>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</si>
  <si>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</si>
  <si>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</si>
  <si>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</si>
  <si>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</si>
  <si>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</si>
  <si>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</si>
  <si>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</si>
  <si>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</si>
  <si>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</si>
  <si>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</si>
  <si>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</si>
  <si>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</si>
  <si>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</si>
  <si>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</si>
  <si>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</si>
  <si>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</si>
  <si>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</si>
  <si>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</si>
  <si>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</si>
  <si>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</si>
  <si>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</si>
  <si>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</si>
  <si>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</si>
  <si>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</si>
  <si>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</si>
  <si>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</si>
  <si>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</si>
  <si>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</si>
  <si>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</si>
  <si>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</si>
  <si>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</si>
  <si>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</si>
  <si>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</si>
  <si>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</si>
  <si>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</si>
  <si>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</si>
  <si>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</si>
  <si>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</si>
  <si>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</si>
  <si>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</si>
  <si>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</si>
  <si>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</si>
  <si>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</si>
  <si>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</si>
  <si>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</si>
  <si>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</si>
  <si>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</si>
  <si>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</si>
  <si>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</si>
  <si>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</si>
  <si>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</si>
  <si>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</si>
  <si>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</si>
  <si>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</si>
  <si>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</si>
  <si>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</si>
  <si>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</si>
  <si>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</si>
  <si>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</si>
  <si>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</si>
  <si>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</si>
  <si>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</si>
  <si>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</si>
  <si>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</si>
  <si>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</si>
  <si>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</si>
  <si>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</si>
  <si>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</si>
  <si>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</si>
  <si>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</si>
  <si>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</si>
  <si>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</si>
  <si>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</si>
  <si>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</si>
  <si>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</si>
  <si>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</si>
  <si>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</si>
  <si>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</si>
  <si>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</si>
  <si>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</si>
  <si>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</si>
  <si>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</si>
  <si>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</si>
  <si>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</si>
  <si>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</si>
  <si>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</si>
  <si>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</si>
  <si>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</si>
  <si>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</si>
  <si>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</si>
  <si>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</si>
  <si>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</si>
  <si>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</si>
  <si>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</si>
  <si>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</si>
  <si>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</si>
  <si>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</si>
  <si>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</si>
  <si>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</si>
  <si>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</si>
  <si>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</si>
  <si>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</si>
  <si>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</si>
  <si>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</si>
  <si>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</si>
  <si>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</si>
  <si>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</si>
  <si>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</si>
  <si>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</si>
  <si>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</si>
  <si>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</si>
  <si>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</si>
  <si>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</si>
  <si>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</si>
  <si>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</si>
  <si>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</si>
  <si>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</si>
  <si>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</si>
  <si>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</si>
  <si>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</si>
  <si>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</si>
  <si>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</si>
  <si>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</si>
  <si>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</si>
  <si>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</si>
  <si>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</si>
  <si>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</si>
  <si>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</si>
  <si>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</si>
  <si>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</si>
  <si>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</si>
  <si>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</si>
  <si>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</si>
  <si>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</si>
  <si>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</si>
  <si>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</si>
  <si>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</si>
  <si>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</si>
  <si>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</si>
  <si>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</si>
  <si>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</si>
  <si>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</si>
  <si>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</si>
  <si>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</si>
  <si>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</si>
  <si>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</si>
  <si>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</si>
  <si>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</si>
  <si>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</si>
  <si>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</si>
  <si>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</si>
  <si>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</si>
  <si>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</si>
  <si>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</si>
  <si>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</si>
  <si>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</si>
  <si>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</si>
  <si>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</si>
  <si>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</si>
  <si>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</si>
  <si>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</si>
  <si>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</si>
  <si>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</si>
  <si>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</si>
  <si>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</si>
  <si>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</si>
  <si>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</si>
  <si>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</si>
  <si>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</si>
  <si>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</si>
  <si>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</si>
  <si>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</si>
  <si>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</si>
  <si>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</si>
  <si>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</si>
  <si>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</si>
  <si>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</si>
  <si>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</si>
  <si>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</si>
  <si>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</si>
  <si>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</si>
  <si>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</si>
  <si>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</si>
  <si>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</si>
  <si>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</si>
  <si>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</si>
  <si>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</si>
  <si>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</si>
  <si>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</si>
  <si>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</si>
  <si>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</si>
  <si>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</si>
  <si>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</si>
  <si>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</si>
  <si>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</si>
  <si>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</si>
  <si>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</si>
  <si>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</si>
  <si>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</si>
  <si>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</si>
  <si>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</si>
  <si>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</si>
  <si>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</si>
  <si>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</si>
  <si>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</si>
  <si>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</si>
  <si>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</si>
  <si>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</si>
  <si>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</si>
  <si>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</si>
  <si>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</si>
  <si>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</si>
  <si>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</si>
  <si>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</si>
  <si>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</si>
  <si>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</si>
  <si>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</si>
  <si>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</si>
  <si>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</si>
  <si>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</si>
  <si>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</si>
  <si>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</si>
  <si>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</si>
  <si>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</si>
  <si>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</si>
  <si>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</si>
  <si>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</si>
  <si>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</si>
  <si>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</si>
  <si>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</si>
  <si>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</si>
  <si>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</si>
  <si>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</si>
  <si>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</si>
  <si>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</si>
  <si>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</si>
  <si>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</si>
  <si>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</si>
  <si>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</si>
  <si>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</si>
  <si>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</si>
  <si>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</si>
  <si>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</si>
  <si>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</si>
  <si>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</si>
  <si>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</si>
  <si>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</si>
  <si>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</si>
  <si>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</si>
  <si>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</si>
  <si>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</si>
  <si>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</si>
  <si>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</si>
  <si>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</si>
  <si>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</si>
  <si>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</si>
  <si>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</si>
  <si>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</si>
  <si>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</si>
  <si>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</si>
  <si>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</si>
  <si>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</si>
  <si>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</si>
  <si>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</si>
  <si>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</si>
  <si>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</si>
  <si>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</si>
  <si>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</si>
  <si>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</si>
  <si>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</si>
  <si>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</si>
  <si>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</si>
  <si>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</si>
  <si>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</si>
  <si>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</si>
  <si>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</si>
  <si>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</si>
  <si>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</si>
  <si>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</si>
  <si>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</si>
  <si>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</si>
  <si>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</si>
  <si>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</si>
  <si>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</si>
  <si>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</si>
  <si>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</si>
  <si>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</si>
  <si>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</si>
  <si>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</si>
  <si>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</si>
  <si>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</si>
  <si>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</si>
  <si>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</si>
  <si>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</si>
  <si>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</si>
  <si>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</si>
  <si>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</si>
  <si>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</si>
  <si>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</si>
  <si>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</si>
  <si>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</si>
  <si>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</si>
  <si>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</si>
  <si>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</si>
  <si>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</si>
  <si>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</si>
  <si>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</si>
  <si>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</si>
  <si>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</si>
  <si>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</si>
  <si>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</si>
  <si>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</si>
  <si>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</si>
  <si>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</si>
  <si>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</si>
  <si>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</si>
  <si>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</si>
  <si>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</si>
  <si>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</si>
  <si>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</si>
  <si>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</si>
  <si>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</si>
  <si>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</si>
  <si>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</si>
  <si>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</si>
  <si>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</si>
  <si>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</si>
  <si>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</si>
  <si>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</si>
  <si>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</si>
  <si>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</si>
  <si>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</si>
  <si>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</si>
  <si>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</si>
  <si>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</si>
  <si>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</si>
  <si>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</si>
  <si>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</si>
  <si>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</si>
  <si>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</si>
  <si>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</si>
  <si>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</si>
  <si>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</si>
  <si>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</si>
  <si>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</si>
  <si>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</si>
  <si>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</si>
  <si>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</si>
  <si>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</si>
  <si>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</si>
  <si>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</si>
  <si>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</si>
  <si>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</si>
  <si>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</si>
  <si>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</si>
  <si>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</si>
  <si>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</si>
  <si>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</si>
  <si>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</si>
  <si>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</si>
  <si>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</si>
  <si>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</si>
  <si>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</si>
  <si>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</si>
  <si>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</si>
  <si>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</si>
  <si>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</si>
  <si>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</si>
  <si>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</si>
  <si>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</si>
  <si>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</si>
  <si>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</si>
  <si>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</si>
  <si>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</si>
  <si>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</si>
  <si>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</si>
  <si>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</si>
  <si>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</si>
  <si>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</si>
  <si>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</si>
  <si>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</si>
  <si>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</si>
  <si>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</si>
  <si>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</si>
  <si>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</si>
  <si>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</si>
  <si>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</si>
  <si>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</si>
  <si>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</si>
  <si>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</si>
  <si>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</si>
  <si>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</si>
  <si>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</si>
  <si>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</si>
  <si>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</si>
  <si>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</si>
  <si>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</si>
  <si>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</si>
  <si>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</si>
  <si>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</si>
  <si>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</si>
  <si>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</si>
  <si>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</si>
  <si>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</si>
  <si>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</si>
  <si>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</si>
  <si>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</si>
  <si>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</si>
  <si>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</si>
  <si>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</si>
  <si>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</si>
  <si>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</si>
  <si>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</si>
  <si>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</si>
  <si>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</si>
  <si>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</si>
  <si>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</si>
  <si>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</si>
  <si>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</si>
  <si>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</si>
  <si>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</si>
  <si>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</si>
  <si>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</si>
  <si>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</si>
  <si>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</si>
  <si>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</si>
  <si>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</si>
  <si>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</si>
  <si>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</si>
  <si>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</si>
  <si>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</si>
  <si>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</si>
  <si>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</si>
  <si>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</si>
  <si>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</si>
  <si>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</si>
  <si>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</si>
  <si>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</si>
  <si>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</si>
  <si>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</si>
  <si>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</si>
  <si>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</si>
  <si>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</si>
  <si>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</si>
  <si>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</si>
  <si>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</si>
  <si>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</si>
  <si>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</si>
  <si>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</si>
  <si>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</si>
  <si>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</si>
  <si>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</si>
  <si>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</si>
  <si>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</si>
  <si>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</si>
  <si>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</si>
  <si>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</si>
  <si>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</si>
  <si>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</si>
  <si>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</si>
  <si>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</si>
  <si>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</si>
  <si>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</si>
  <si>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</si>
  <si>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</si>
  <si>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</si>
  <si>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</si>
  <si>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</si>
  <si>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</si>
  <si>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</si>
  <si>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</si>
  <si>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</si>
  <si>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</si>
  <si>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</si>
  <si>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</si>
  <si>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</si>
  <si>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</si>
  <si>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</si>
  <si>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</si>
  <si>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</si>
  <si>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</si>
  <si>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</si>
  <si>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</si>
  <si>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</si>
  <si>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</si>
  <si>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</si>
  <si>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</si>
  <si>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</si>
  <si>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</si>
  <si>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</si>
  <si>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</si>
  <si>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</si>
  <si>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</si>
  <si>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</si>
  <si>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</si>
  <si>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</si>
  <si>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</si>
  <si>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</si>
  <si>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</si>
  <si>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</si>
  <si>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</si>
  <si>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</si>
  <si>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</si>
  <si>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</si>
  <si>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</si>
  <si>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</si>
  <si>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</si>
  <si>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</si>
  <si>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</si>
  <si>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</si>
  <si>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</si>
  <si>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</si>
  <si>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</si>
  <si>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</si>
  <si>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</si>
  <si>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</si>
  <si>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</si>
  <si>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</si>
  <si>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</si>
  <si>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</si>
  <si>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</si>
  <si>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</si>
  <si>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</si>
  <si>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</si>
  <si>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</si>
  <si>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</si>
  <si>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</si>
  <si>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</si>
  <si>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</si>
  <si>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</si>
  <si>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</si>
  <si>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</si>
  <si>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</si>
  <si>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</si>
  <si>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</si>
  <si>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</si>
  <si>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</si>
  <si>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</si>
  <si>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</si>
  <si>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</si>
  <si>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</si>
  <si>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</si>
  <si>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</si>
  <si>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</si>
  <si>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</si>
  <si>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</si>
  <si>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</si>
  <si>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</si>
  <si>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</si>
  <si>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</si>
  <si>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</si>
  <si>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</si>
  <si>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</si>
  <si>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</si>
  <si>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</si>
  <si>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</si>
  <si>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</si>
  <si>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</si>
  <si>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</si>
  <si>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</si>
  <si>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</si>
  <si>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</si>
  <si>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</si>
  <si>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</si>
  <si>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</si>
  <si>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</si>
  <si>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</si>
  <si>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</si>
  <si>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</si>
  <si>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</si>
  <si>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</si>
  <si>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</si>
  <si>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</si>
  <si>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</si>
  <si>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</si>
  <si>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</si>
  <si>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</si>
  <si>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</si>
  <si>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</si>
  <si>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</si>
  <si>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</si>
  <si>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</si>
  <si>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</si>
  <si>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</si>
  <si>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</si>
  <si>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</si>
  <si>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</si>
  <si>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</si>
  <si>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</si>
  <si>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</si>
  <si>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</si>
  <si>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</si>
  <si>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</si>
  <si>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</si>
  <si>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</si>
  <si>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</si>
  <si>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</si>
  <si>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</si>
  <si>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</si>
  <si>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</si>
  <si>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</si>
  <si>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</si>
  <si>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</si>
  <si>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</si>
  <si>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</si>
  <si>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</si>
  <si>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</si>
  <si>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</si>
  <si>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</si>
  <si>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</si>
  <si>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</si>
  <si>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</si>
  <si>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</si>
  <si>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</si>
  <si>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</si>
  <si>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</si>
  <si>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</si>
  <si>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</si>
  <si>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</si>
  <si>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</si>
  <si>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</si>
  <si>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</si>
  <si>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</si>
  <si>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</si>
  <si>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</si>
  <si>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</si>
  <si>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</si>
  <si>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</si>
  <si>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</si>
  <si>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</si>
  <si>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</si>
  <si>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</si>
  <si>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</si>
  <si>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</si>
  <si>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</si>
  <si>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</si>
  <si>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</si>
  <si>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</si>
  <si>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</si>
  <si>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</si>
  <si>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</si>
  <si>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</si>
  <si>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</si>
  <si>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</si>
  <si>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</si>
  <si>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</si>
  <si>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</si>
  <si>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</si>
  <si>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</si>
  <si>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</si>
  <si>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</si>
  <si>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</si>
  <si>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</si>
  <si>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</si>
  <si>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</si>
  <si>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</si>
  <si>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</si>
  <si>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</si>
  <si>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</si>
  <si>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</si>
  <si>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</si>
  <si>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</si>
  <si>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</si>
  <si>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</si>
  <si>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</si>
  <si>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</si>
  <si>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</si>
  <si>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</si>
  <si>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</si>
  <si>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</si>
  <si>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</si>
  <si>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</si>
  <si>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</si>
  <si>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</si>
  <si>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</si>
  <si>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</si>
  <si>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</si>
  <si>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</si>
  <si>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</si>
  <si>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</si>
  <si>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</si>
  <si>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</si>
  <si>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</si>
  <si>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</si>
  <si>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</si>
  <si>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</si>
  <si>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</si>
  <si>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</si>
  <si>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</si>
  <si>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</si>
  <si>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</si>
  <si>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</si>
  <si>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</si>
  <si>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</si>
  <si>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</si>
  <si>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</si>
  <si>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</si>
  <si>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</si>
  <si>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</si>
  <si>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</si>
  <si>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</si>
  <si>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</si>
  <si>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</si>
  <si>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</si>
  <si>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</si>
  <si>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</si>
  <si>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</si>
  <si>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</si>
  <si>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</si>
  <si>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</si>
  <si>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</si>
  <si>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</si>
  <si>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</si>
  <si>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</si>
  <si>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</si>
  <si>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</si>
  <si>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</si>
  <si>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</si>
  <si>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</si>
  <si>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</si>
  <si>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</si>
  <si>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</si>
  <si>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</si>
  <si>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</si>
  <si>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</si>
  <si>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</si>
  <si>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</si>
  <si>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</si>
  <si>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</si>
  <si>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</si>
  <si>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</si>
  <si>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</si>
  <si>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</si>
  <si>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</si>
  <si>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</si>
  <si>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</si>
  <si>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</si>
  <si>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</si>
  <si>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</si>
  <si>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</si>
  <si>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</si>
  <si>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</si>
  <si>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</si>
  <si>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</si>
  <si>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</si>
  <si>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</si>
  <si>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</si>
  <si>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</si>
  <si>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</si>
  <si>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</si>
  <si>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</si>
  <si>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</si>
  <si>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</si>
  <si>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</si>
  <si>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</si>
  <si>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</si>
  <si>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</si>
  <si>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</si>
  <si>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</si>
  <si>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</si>
  <si>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</si>
  <si>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</si>
  <si>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</si>
  <si>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</si>
  <si>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</si>
  <si>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</si>
  <si>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</si>
  <si>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</si>
  <si>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</si>
  <si>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</si>
  <si>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</si>
  <si>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</si>
  <si>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</si>
  <si>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</si>
  <si>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</si>
  <si>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</si>
  <si>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</si>
  <si>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</si>
  <si>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</si>
  <si>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</si>
  <si>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</si>
  <si>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</si>
  <si>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</si>
  <si>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</si>
  <si>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</si>
  <si>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</si>
  <si>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</si>
  <si>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</si>
  <si>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</si>
  <si>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</si>
  <si>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</si>
  <si>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</si>
  <si>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</si>
  <si>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</si>
  <si>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</si>
  <si>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</si>
  <si>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</si>
  <si>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</si>
  <si>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</si>
  <si>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</si>
  <si>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</si>
  <si>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</si>
  <si>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</si>
  <si>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</si>
  <si>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</si>
  <si>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</si>
  <si>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</si>
  <si>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</si>
  <si>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</si>
  <si>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</si>
  <si>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</si>
  <si>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</si>
  <si>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</si>
  <si>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</si>
  <si>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</si>
  <si>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</si>
  <si>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</si>
  <si>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</si>
  <si>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</si>
  <si>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</si>
  <si>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</si>
  <si>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</si>
  <si>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</si>
  <si>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</si>
  <si>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</si>
  <si>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</si>
  <si>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</si>
  <si>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</si>
  <si>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</si>
  <si>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</si>
  <si>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</si>
  <si>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</si>
  <si>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</si>
  <si>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</si>
  <si>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</si>
  <si>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</si>
  <si>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</si>
  <si>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</si>
  <si>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</si>
  <si>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</si>
  <si>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</si>
  <si>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</si>
  <si>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</si>
  <si>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</si>
  <si>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</si>
  <si>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</si>
  <si>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</si>
  <si>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</si>
  <si>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</si>
  <si>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</si>
  <si>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</si>
  <si>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</si>
  <si>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</si>
  <si>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</si>
  <si>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</si>
  <si>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</si>
  <si>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</si>
  <si>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</si>
  <si>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</si>
  <si>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</si>
  <si>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</si>
  <si>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</si>
  <si>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</si>
  <si>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</si>
  <si>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</si>
  <si>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</si>
  <si>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</si>
  <si>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</si>
  <si>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</si>
  <si>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</si>
  <si>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</si>
  <si>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</si>
  <si>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</si>
  <si>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</si>
  <si>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</si>
  <si>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</si>
  <si>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</si>
  <si>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</si>
  <si>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</si>
  <si>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</si>
  <si>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</si>
  <si>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</si>
  <si>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</si>
  <si>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</si>
  <si>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</si>
  <si>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</si>
  <si>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</si>
  <si>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</si>
  <si>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</si>
  <si>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</si>
  <si>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</si>
  <si>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</si>
  <si>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</si>
  <si>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</si>
  <si>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</si>
  <si>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</si>
  <si>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</si>
  <si>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</si>
  <si>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</si>
  <si>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</si>
  <si>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</si>
  <si>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</si>
  <si>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</si>
  <si>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</si>
  <si>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</si>
  <si>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</si>
  <si>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</si>
  <si>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</si>
  <si>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</si>
  <si>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</si>
  <si>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</si>
  <si>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</si>
  <si>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</si>
  <si>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</si>
  <si>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</si>
  <si>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</si>
  <si>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</si>
  <si>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</si>
  <si>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</si>
  <si>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</si>
  <si>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</si>
  <si>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</si>
  <si>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</si>
  <si>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</si>
  <si>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</si>
  <si>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</si>
  <si>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</si>
  <si>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</si>
  <si>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</si>
  <si>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</si>
  <si>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</si>
  <si>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</si>
  <si>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</si>
  <si>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</si>
  <si>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</si>
  <si>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</si>
  <si>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</si>
  <si>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</si>
  <si>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</si>
  <si>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</si>
  <si>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</si>
  <si>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</si>
  <si>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</si>
  <si>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</si>
  <si>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</si>
  <si>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</si>
  <si>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</si>
  <si>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</si>
  <si>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</si>
  <si>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</si>
  <si>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</si>
  <si>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</si>
  <si>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</si>
  <si>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</si>
  <si>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</si>
  <si>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</si>
  <si>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</si>
  <si>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</si>
  <si>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</si>
  <si>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</si>
  <si>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</si>
  <si>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</si>
  <si>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</si>
  <si>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</si>
  <si>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</si>
  <si>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</si>
  <si>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</si>
  <si>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</si>
  <si>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</si>
  <si>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</si>
  <si>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</si>
  <si>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</si>
  <si>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</si>
  <si>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</si>
  <si>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</si>
  <si>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</si>
  <si>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</si>
  <si>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</si>
  <si>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</si>
  <si>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</si>
  <si>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</si>
  <si>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</si>
  <si>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</si>
  <si>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</si>
  <si>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</si>
  <si>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</si>
  <si>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</si>
  <si>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</si>
  <si>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</si>
  <si>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</si>
  <si>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</si>
  <si>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</si>
  <si>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</si>
  <si>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</si>
  <si>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</si>
  <si>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</si>
  <si>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</si>
  <si>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</si>
  <si>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</si>
  <si>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</si>
  <si>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</si>
  <si>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</si>
  <si>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</si>
  <si>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</si>
  <si>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</si>
  <si>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</si>
  <si>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</si>
  <si>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</si>
  <si>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</si>
  <si>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</si>
  <si>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</si>
  <si>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</si>
  <si>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</si>
  <si>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</si>
  <si>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</si>
  <si>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</si>
  <si>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</si>
  <si>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</si>
  <si>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</si>
  <si>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</si>
  <si>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</si>
  <si>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</si>
  <si>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</si>
  <si>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</si>
  <si>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</si>
  <si>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</si>
  <si>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</si>
  <si>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</si>
  <si>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</si>
  <si>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</si>
  <si>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</si>
  <si>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</si>
  <si>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</si>
  <si>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</si>
  <si>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</si>
  <si>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</si>
  <si>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</si>
  <si>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</si>
  <si>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</si>
  <si>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</si>
  <si>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</si>
  <si>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</si>
  <si>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</si>
  <si>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</si>
  <si>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</si>
  <si>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</si>
  <si>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</si>
  <si>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</si>
  <si>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</si>
  <si>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</si>
  <si>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</si>
  <si>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</si>
  <si>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</si>
  <si>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</si>
  <si>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</si>
  <si>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</si>
  <si>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</si>
  <si>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</si>
  <si>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</si>
  <si>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</si>
  <si>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</si>
  <si>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</si>
  <si>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</si>
  <si>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</si>
  <si>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</si>
  <si>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</si>
  <si>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</si>
  <si>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</si>
  <si>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</si>
  <si>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</si>
  <si>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</si>
  <si>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</si>
  <si>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</si>
  <si>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</si>
  <si>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</si>
  <si>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</si>
  <si>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</si>
  <si>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</si>
  <si>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</si>
  <si>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</si>
  <si>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</si>
  <si>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</si>
  <si>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</si>
  <si>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</si>
  <si>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</si>
  <si>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</si>
  <si>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</si>
  <si>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</si>
  <si>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</si>
  <si>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</si>
  <si>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</si>
  <si>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</si>
  <si>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</si>
  <si>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</si>
  <si>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</si>
  <si>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</si>
  <si>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</si>
  <si>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</si>
  <si>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</si>
  <si>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</si>
  <si>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</si>
  <si>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</si>
  <si>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</si>
  <si>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</si>
  <si>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</si>
  <si>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</si>
  <si>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</si>
  <si>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</si>
  <si>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</si>
  <si>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</si>
  <si>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</si>
  <si>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</si>
  <si>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</si>
  <si>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</si>
  <si>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</si>
  <si>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</si>
  <si>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</si>
  <si>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</si>
  <si>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</si>
  <si>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</si>
  <si>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</si>
  <si>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</si>
  <si>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</si>
  <si>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</si>
  <si>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</si>
  <si>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</si>
  <si>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</si>
  <si>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</si>
  <si>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</si>
  <si>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</si>
  <si>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</si>
  <si>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</si>
  <si>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</si>
  <si>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</si>
  <si>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</si>
  <si>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</si>
  <si>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</si>
  <si>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</si>
  <si>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</si>
  <si>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</si>
  <si>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</si>
  <si>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</si>
  <si>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</si>
  <si>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</si>
  <si>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</si>
  <si>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</si>
  <si>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</si>
  <si>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</si>
  <si>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</si>
  <si>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</si>
  <si>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</si>
  <si>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</si>
  <si>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</si>
  <si>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</si>
  <si>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</si>
  <si>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</si>
  <si>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</si>
  <si>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</si>
  <si>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</si>
  <si>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</si>
  <si>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</si>
  <si>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</si>
  <si>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</si>
  <si>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</si>
  <si>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</si>
  <si>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</si>
  <si>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</si>
  <si>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</si>
  <si>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</si>
  <si>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</si>
  <si>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</si>
  <si>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</si>
  <si>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</si>
  <si>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</si>
  <si>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</si>
  <si>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</si>
  <si>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</si>
  <si>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</si>
  <si>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</si>
  <si>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</si>
  <si>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</si>
  <si>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</si>
  <si>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</si>
  <si>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</si>
  <si>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</si>
  <si>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</si>
  <si>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</si>
  <si>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</si>
  <si>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</si>
  <si>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</si>
  <si>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</si>
  <si>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</si>
  <si>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</si>
  <si>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</si>
  <si>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</si>
  <si>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</si>
  <si>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</si>
  <si>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</si>
  <si>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</si>
  <si>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</si>
  <si>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</si>
  <si>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</si>
  <si>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</si>
  <si>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</si>
  <si>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</si>
  <si>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</si>
  <si>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</si>
  <si>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</si>
  <si>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</si>
  <si>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</si>
  <si>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</si>
  <si>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</si>
  <si>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</si>
  <si>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</si>
  <si>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</si>
  <si>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</si>
  <si>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</si>
  <si>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</si>
  <si>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</si>
  <si>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</si>
  <si>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</si>
  <si>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</si>
  <si>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</si>
  <si>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</si>
  <si>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</si>
  <si>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</si>
  <si>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</si>
  <si>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</si>
  <si>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</si>
  <si>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</si>
  <si>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</si>
  <si>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</si>
  <si>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</si>
  <si>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</si>
  <si>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</si>
  <si>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</si>
  <si>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</si>
  <si>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</si>
  <si>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</si>
  <si>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</si>
  <si>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</si>
  <si>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</si>
  <si>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</si>
  <si>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</si>
  <si>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</si>
  <si>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</si>
  <si>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</si>
  <si>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</si>
  <si>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</si>
  <si>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</si>
  <si>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</si>
  <si>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</si>
  <si>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</si>
  <si>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</si>
  <si>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</si>
  <si>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</si>
  <si>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</si>
  <si>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</si>
  <si>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</si>
  <si>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</si>
  <si>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</si>
  <si>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</si>
  <si>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</si>
  <si>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</si>
  <si>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</si>
  <si>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</si>
  <si>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</si>
  <si>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</si>
  <si>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</si>
  <si>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</si>
  <si>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</si>
  <si>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</si>
  <si>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</si>
  <si>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</si>
  <si>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</si>
  <si>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</si>
  <si>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</si>
  <si>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</si>
  <si>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</si>
  <si>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</si>
  <si>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</si>
  <si>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</si>
  <si>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</si>
  <si>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</si>
  <si>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</si>
  <si>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</si>
  <si>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</si>
  <si>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</si>
  <si>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</si>
  <si>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</si>
  <si>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</si>
  <si>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</si>
  <si>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</si>
  <si>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</si>
  <si>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</si>
  <si>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</si>
  <si>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</si>
  <si>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</si>
  <si>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</si>
  <si>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</si>
  <si>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</si>
  <si>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</si>
  <si>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</si>
  <si>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</si>
  <si>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</si>
  <si>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</si>
  <si>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</si>
  <si>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</si>
  <si>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</si>
  <si>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</si>
  <si>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</si>
  <si>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</si>
  <si>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</si>
  <si>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</si>
  <si>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</si>
  <si>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</si>
  <si>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</si>
  <si>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</si>
  <si>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</si>
  <si>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</si>
  <si>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</si>
  <si>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</si>
  <si>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</si>
  <si>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</si>
  <si>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</si>
  <si>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</si>
  <si>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</si>
  <si>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</si>
  <si>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</si>
  <si>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</si>
  <si>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</si>
  <si>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</si>
  <si>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</si>
  <si>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</si>
  <si>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</si>
  <si>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</si>
  <si>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</si>
  <si>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</si>
  <si>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</si>
  <si>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</si>
  <si>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</si>
  <si>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</si>
  <si>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</si>
  <si>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</si>
  <si>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</si>
  <si>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</si>
  <si>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</si>
  <si>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</si>
  <si>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</si>
  <si>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</si>
  <si>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</si>
  <si>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</si>
  <si>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</si>
  <si>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</si>
  <si>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</si>
  <si>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</si>
  <si>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</si>
  <si>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</si>
  <si>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</si>
  <si>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</si>
  <si>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</si>
  <si>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</si>
  <si>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</si>
  <si>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</si>
  <si>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</si>
  <si>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</si>
  <si>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</si>
  <si>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</si>
  <si>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</si>
  <si>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</si>
  <si>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</si>
  <si>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</si>
  <si>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</si>
  <si>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</si>
  <si>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</si>
  <si>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</si>
  <si>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</si>
  <si>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</si>
  <si>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</si>
  <si>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</si>
  <si>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</si>
  <si>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</si>
  <si>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</si>
  <si>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</si>
  <si>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</si>
  <si>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</si>
  <si>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</si>
  <si>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</si>
  <si>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</si>
  <si>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</si>
  <si>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</si>
  <si>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</si>
  <si>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</si>
  <si>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</si>
  <si>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</si>
  <si>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</si>
  <si>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</si>
  <si>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</si>
  <si>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</si>
  <si>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</si>
  <si>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</si>
  <si>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</si>
  <si>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</si>
  <si>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</si>
  <si>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</si>
  <si>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</si>
  <si>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</si>
  <si>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</si>
  <si>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</si>
  <si>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</si>
  <si>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</si>
  <si>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</si>
  <si>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</si>
  <si>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</si>
  <si>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</si>
  <si>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</si>
  <si>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</si>
  <si>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</si>
  <si>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</si>
  <si>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</si>
  <si>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</si>
  <si>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</si>
  <si>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</si>
  <si>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</si>
  <si>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</si>
  <si>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</si>
  <si>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</si>
  <si>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</si>
  <si>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</si>
  <si>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</si>
  <si>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</si>
  <si>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</si>
  <si>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</si>
  <si>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</si>
  <si>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</si>
  <si>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</si>
  <si>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</si>
  <si>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</si>
  <si>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</si>
  <si>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</si>
  <si>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</si>
  <si>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</si>
  <si>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</si>
  <si>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</si>
  <si>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</si>
  <si>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</si>
  <si>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</si>
  <si>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</si>
  <si>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</si>
  <si>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</si>
  <si>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</si>
  <si>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</si>
  <si>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</si>
  <si>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</si>
  <si>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</si>
  <si>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</si>
  <si>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</si>
  <si>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</si>
  <si>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</si>
  <si>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</si>
  <si>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</si>
  <si>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</si>
  <si>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</si>
  <si>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</si>
  <si>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</si>
  <si>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</si>
  <si>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</si>
  <si>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</si>
  <si>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</si>
  <si>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</si>
  <si>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</si>
  <si>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</si>
  <si>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</si>
  <si>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</si>
  <si>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</si>
  <si>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</si>
  <si>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</si>
  <si>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</si>
  <si>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</si>
  <si>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</si>
  <si>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</si>
  <si>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</si>
  <si>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</si>
  <si>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</si>
  <si>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</si>
  <si>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</si>
  <si>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</si>
  <si>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</si>
  <si>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</si>
  <si>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</si>
  <si>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</si>
  <si>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</si>
  <si>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</si>
  <si>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</si>
  <si>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</si>
  <si>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</si>
  <si>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</si>
  <si>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</si>
  <si>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</si>
  <si>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</si>
  <si>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</si>
  <si>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</si>
  <si>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</si>
  <si>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</si>
  <si>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</si>
  <si>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</si>
  <si>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</si>
  <si>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</si>
  <si>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</si>
  <si>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</si>
  <si>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</si>
  <si>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</si>
  <si>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</si>
  <si>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</si>
  <si>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</si>
  <si>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</si>
  <si>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</si>
  <si>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</si>
  <si>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</si>
  <si>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</si>
  <si>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</si>
  <si>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</si>
  <si>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</si>
  <si>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</si>
  <si>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</si>
  <si>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</si>
  <si>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</si>
  <si>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</si>
  <si>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</si>
  <si>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</si>
  <si>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</si>
  <si>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</si>
  <si>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</si>
  <si>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</si>
  <si>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</si>
  <si>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</si>
  <si>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</si>
  <si>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</si>
  <si>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</si>
  <si>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</si>
  <si>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</si>
  <si>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</si>
  <si>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</si>
  <si>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</si>
  <si>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</si>
  <si>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</si>
  <si>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</si>
  <si>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</si>
  <si>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</si>
  <si>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</si>
  <si>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</si>
  <si>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</si>
  <si>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</si>
  <si>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</si>
  <si>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</si>
  <si>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</si>
  <si>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</si>
  <si>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</si>
  <si>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</si>
  <si>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</si>
  <si>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</si>
  <si>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</si>
  <si>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</si>
  <si>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</si>
  <si>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</si>
  <si>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</si>
  <si>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</si>
  <si>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</si>
  <si>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</si>
  <si>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</si>
  <si>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</si>
  <si>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</si>
  <si>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</si>
  <si>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</si>
  <si>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</si>
  <si>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</si>
  <si>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</si>
  <si>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</si>
  <si>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</si>
  <si>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</si>
  <si>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</si>
  <si>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</si>
  <si>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</si>
  <si>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</si>
  <si>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</si>
  <si>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</si>
  <si>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</si>
  <si>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</si>
  <si>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</si>
  <si>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</si>
  <si>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</si>
  <si>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</si>
  <si>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</si>
  <si>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</si>
  <si>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</si>
  <si>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</si>
  <si>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</si>
  <si>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</si>
  <si>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</si>
  <si>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</si>
  <si>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</si>
  <si>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</si>
  <si>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</si>
  <si>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</si>
  <si>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</si>
  <si>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</si>
  <si>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</si>
  <si>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</si>
  <si>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</si>
  <si>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</si>
  <si>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</si>
  <si>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</si>
  <si>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</si>
  <si>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</si>
  <si>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</si>
  <si>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</si>
  <si>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</si>
  <si>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</si>
  <si>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</si>
  <si>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</si>
  <si>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</si>
  <si>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</si>
  <si>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</si>
  <si>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</si>
  <si>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</si>
  <si>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</si>
  <si>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</si>
  <si>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</si>
  <si>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</si>
  <si>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</si>
  <si>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</si>
  <si>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</si>
  <si>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</si>
  <si>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</si>
  <si>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</si>
  <si>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</si>
  <si>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</si>
  <si>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</si>
  <si>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</si>
  <si>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</si>
  <si>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</si>
  <si>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</si>
  <si>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</si>
  <si>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</si>
  <si>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</si>
  <si>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</si>
  <si>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</si>
  <si>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</si>
  <si>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</si>
  <si>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</si>
  <si>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</si>
  <si>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</si>
  <si>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</si>
  <si>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</si>
  <si>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</si>
  <si>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</si>
  <si>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</si>
  <si>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</si>
  <si>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</si>
  <si>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</si>
  <si>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</si>
  <si>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</si>
  <si>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</si>
  <si>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</si>
  <si>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</si>
  <si>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</si>
  <si>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</si>
  <si>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</si>
  <si>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</si>
  <si>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</si>
  <si>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</si>
  <si>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</si>
  <si>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</si>
  <si>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</si>
  <si>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</si>
  <si>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</si>
  <si>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</si>
  <si>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</si>
  <si>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</si>
  <si>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</si>
  <si>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</si>
  <si>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</si>
  <si>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</si>
  <si>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</si>
  <si>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</si>
  <si>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</si>
  <si>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</si>
  <si>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</si>
  <si>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</si>
  <si>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</si>
  <si>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</si>
  <si>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</si>
  <si>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</si>
  <si>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</si>
  <si>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</si>
  <si>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</si>
  <si>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</si>
  <si>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</si>
  <si>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</si>
  <si>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</si>
  <si>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</si>
  <si>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</si>
  <si>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</si>
  <si>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</si>
  <si>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</si>
  <si>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</si>
  <si>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</si>
  <si>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</si>
  <si>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</si>
  <si>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</si>
  <si>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</si>
  <si>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</si>
  <si>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</si>
  <si>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</si>
  <si>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</si>
  <si>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</si>
  <si>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</si>
  <si>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</si>
  <si>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</si>
  <si>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</si>
  <si>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</si>
  <si>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</si>
  <si>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</si>
  <si>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</si>
  <si>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</si>
  <si>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</si>
  <si>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</si>
  <si>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</si>
  <si>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</si>
  <si>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</si>
  <si>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</si>
  <si>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</si>
  <si>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</si>
  <si>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</si>
  <si>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</si>
  <si>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</si>
  <si>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</si>
  <si>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</si>
  <si>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</si>
  <si>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</si>
  <si>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</si>
  <si>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</si>
  <si>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</si>
  <si>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</si>
  <si>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</si>
  <si>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</si>
  <si>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</si>
  <si>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</si>
  <si>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</si>
  <si>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</si>
  <si>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</si>
  <si>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</si>
  <si>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</si>
  <si>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</si>
  <si>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</si>
  <si>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</si>
  <si>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</si>
  <si>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</si>
  <si>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</si>
  <si>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</si>
  <si>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</si>
  <si>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</si>
  <si>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</si>
  <si>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</si>
  <si>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</si>
  <si>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</si>
  <si>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</si>
  <si>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</si>
  <si>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</si>
  <si>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</si>
  <si>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</si>
  <si>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</si>
  <si>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</si>
  <si>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</si>
  <si>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</si>
  <si>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</si>
  <si>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</si>
  <si>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</si>
  <si>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</si>
  <si>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</si>
  <si>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</si>
  <si>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</si>
  <si>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</si>
  <si>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</si>
  <si>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</si>
  <si>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</si>
  <si>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</si>
  <si>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</si>
  <si>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</si>
  <si>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</si>
  <si>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</si>
  <si>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</si>
  <si>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</si>
  <si>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</si>
  <si>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</si>
  <si>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</si>
  <si>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</si>
  <si>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</si>
  <si>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</si>
  <si>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</si>
  <si>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</si>
  <si>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</si>
  <si>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</si>
  <si>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</si>
  <si>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</si>
  <si>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</si>
  <si>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</si>
  <si>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</si>
  <si>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</si>
  <si>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</si>
  <si>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</si>
  <si>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</si>
  <si>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</si>
  <si>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</si>
  <si>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</si>
  <si>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</si>
  <si>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</si>
  <si>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</si>
  <si>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</si>
  <si>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</si>
  <si>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</si>
  <si>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</si>
  <si>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</si>
  <si>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</si>
  <si>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</si>
  <si>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</si>
  <si>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</si>
  <si>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</si>
  <si>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</si>
  <si>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</si>
  <si>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</si>
  <si>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</si>
  <si>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</si>
  <si>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</si>
  <si>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</si>
  <si>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</si>
  <si>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</si>
  <si>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</si>
  <si>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</si>
  <si>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</si>
  <si>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</si>
  <si>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</si>
  <si>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</si>
  <si>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</si>
  <si>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</si>
  <si>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</si>
  <si>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</si>
  <si>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</si>
  <si>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</si>
  <si>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</si>
  <si>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</si>
  <si>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</si>
  <si>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</si>
  <si>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</si>
  <si>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</si>
  <si>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</si>
  <si>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</si>
  <si>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</si>
  <si>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</si>
  <si>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</si>
  <si>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</si>
  <si>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</si>
  <si>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</si>
  <si>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</si>
  <si>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</si>
  <si>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</si>
  <si>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</si>
  <si>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</si>
  <si>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</si>
  <si>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</si>
  <si>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</si>
  <si>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</si>
  <si>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</si>
  <si>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</si>
  <si>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</si>
  <si>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</si>
  <si>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</si>
  <si>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</si>
  <si>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</si>
  <si>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</si>
  <si>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</si>
  <si>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</si>
  <si>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</si>
  <si>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</si>
  <si>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</si>
  <si>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</si>
  <si>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</si>
  <si>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</si>
  <si>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</si>
  <si>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</si>
  <si>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</si>
  <si>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</si>
  <si>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</si>
  <si>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</si>
  <si>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</si>
  <si>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</si>
  <si>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</si>
  <si>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</si>
  <si>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</si>
  <si>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</si>
  <si>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</si>
  <si>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</si>
  <si>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</si>
  <si>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</si>
  <si>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</si>
  <si>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</si>
  <si>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</si>
  <si>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</si>
  <si>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</si>
  <si>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</si>
  <si>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</si>
  <si>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</si>
  <si>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</si>
  <si>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</si>
  <si>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</si>
  <si>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</si>
  <si>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</si>
  <si>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</si>
  <si>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</si>
  <si>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</si>
  <si>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</si>
  <si>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</si>
  <si>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</si>
  <si>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</si>
  <si>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</si>
  <si>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</si>
  <si>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</si>
  <si>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</si>
  <si>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</si>
  <si>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</si>
  <si>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</si>
  <si>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</si>
  <si>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</si>
  <si>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</si>
  <si>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</si>
  <si>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</si>
  <si>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</si>
  <si>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</si>
  <si>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</si>
  <si>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</si>
  <si>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</si>
  <si>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</si>
  <si>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</si>
  <si>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</si>
  <si>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</si>
  <si>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</si>
  <si>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</si>
  <si>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</si>
  <si>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</si>
  <si>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</si>
  <si>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</si>
  <si>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</si>
  <si>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</si>
  <si>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</si>
  <si>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</si>
  <si>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</si>
  <si>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</si>
  <si>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</si>
  <si>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</si>
  <si>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</si>
  <si>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</si>
  <si>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</si>
  <si>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</si>
  <si>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</si>
  <si>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</si>
  <si>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</si>
  <si>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</si>
  <si>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</si>
  <si>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</si>
  <si>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</si>
  <si>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</si>
  <si>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</si>
  <si>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</si>
  <si>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</si>
  <si>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</si>
  <si>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</si>
  <si>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</si>
  <si>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</si>
  <si>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</si>
  <si>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</si>
  <si>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</si>
  <si>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</si>
  <si>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</si>
  <si>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</si>
  <si>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</si>
  <si>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</si>
  <si>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</si>
  <si>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</si>
  <si>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</si>
  <si>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</si>
  <si>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</si>
  <si>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</si>
  <si>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</si>
  <si>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</si>
  <si>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</si>
  <si>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</si>
  <si>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</si>
  <si>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</si>
  <si>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</si>
  <si>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</si>
  <si>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</si>
  <si>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</si>
  <si>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</si>
  <si>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</si>
  <si>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</si>
  <si>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</si>
  <si>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</si>
  <si>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</si>
  <si>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</si>
  <si>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</si>
  <si>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</si>
  <si>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</si>
  <si>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</si>
  <si>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</si>
  <si>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</si>
  <si>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</si>
  <si>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</si>
  <si>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</si>
  <si>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</si>
  <si>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</si>
  <si>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</si>
  <si>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</si>
  <si>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</si>
  <si>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</si>
  <si>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</si>
  <si>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</si>
  <si>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</si>
  <si>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</si>
  <si>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</si>
  <si>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</si>
  <si>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</si>
  <si>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</si>
  <si>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</si>
  <si>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</si>
  <si>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</si>
  <si>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</si>
  <si>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</si>
  <si>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</si>
  <si>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</si>
  <si>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</si>
  <si>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</si>
  <si>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</si>
  <si>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</si>
  <si>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</si>
  <si>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</si>
  <si>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</si>
  <si>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</si>
  <si>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</si>
  <si>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</si>
  <si>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</si>
  <si>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</si>
  <si>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</si>
  <si>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</si>
  <si>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</si>
  <si>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</si>
  <si>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</si>
  <si>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</si>
  <si>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</si>
  <si>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</si>
  <si>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</si>
  <si>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</si>
  <si>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</si>
  <si>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</si>
  <si>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</si>
  <si>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</si>
  <si>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</si>
  <si>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</si>
  <si>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</si>
  <si>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</si>
  <si>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</si>
  <si>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</si>
  <si>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</si>
  <si>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</si>
  <si>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</si>
  <si>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</si>
  <si>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</si>
  <si>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</si>
  <si>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</si>
  <si>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</si>
  <si>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</si>
  <si>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</si>
  <si>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</si>
  <si>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</si>
  <si>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</si>
  <si>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</si>
  <si>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</si>
  <si>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</si>
  <si>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</si>
  <si>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</si>
  <si>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</si>
  <si>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</si>
  <si>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</si>
  <si>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</si>
  <si>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</si>
  <si>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</si>
  <si>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</si>
  <si>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</si>
  <si>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</si>
  <si>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</si>
  <si>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</si>
  <si>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</si>
  <si>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</si>
  <si>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</si>
  <si>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</si>
  <si>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</si>
  <si>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</si>
  <si>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</si>
  <si>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</si>
  <si>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</si>
  <si>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</si>
  <si>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</si>
  <si>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</si>
  <si>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</si>
  <si>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</si>
  <si>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</si>
  <si>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</si>
  <si>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</si>
  <si>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</si>
  <si>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</si>
  <si>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</si>
  <si>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</si>
  <si>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</si>
  <si>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</si>
  <si>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</si>
  <si>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</si>
  <si>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</si>
  <si>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</si>
  <si>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</si>
  <si>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</si>
  <si>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</si>
  <si>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</si>
  <si>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</si>
  <si>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</si>
  <si>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</si>
  <si>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</si>
  <si>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</si>
  <si>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</si>
  <si>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</si>
  <si>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</si>
  <si>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</si>
  <si>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</si>
  <si>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</si>
  <si>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</si>
  <si>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</si>
  <si>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</si>
  <si>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</si>
  <si>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</si>
  <si>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</si>
  <si>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</si>
  <si>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</si>
  <si>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</si>
  <si>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</si>
  <si>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</si>
  <si>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</si>
  <si>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</si>
  <si>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</si>
  <si>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</si>
  <si>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</si>
  <si>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</si>
  <si>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</si>
  <si>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</si>
  <si>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</si>
  <si>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</si>
  <si>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</si>
  <si>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</si>
  <si>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</si>
  <si>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</si>
  <si>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</si>
  <si>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</si>
  <si>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</si>
  <si>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</si>
  <si>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</si>
  <si>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</si>
  <si>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</si>
  <si>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</si>
  <si>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</si>
  <si>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</si>
  <si>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</si>
  <si>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</si>
  <si>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</si>
  <si>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</si>
  <si>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</si>
  <si>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</si>
  <si>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</si>
  <si>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</si>
  <si>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</si>
  <si>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</si>
  <si>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</si>
  <si>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</si>
  <si>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</si>
  <si>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</si>
  <si>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</si>
  <si>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</si>
  <si>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</si>
  <si>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</si>
  <si>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</si>
  <si>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</si>
  <si>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</si>
  <si>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</si>
  <si>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</si>
  <si>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</si>
  <si>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</si>
  <si>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</si>
  <si>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</si>
  <si>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</si>
  <si>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</si>
  <si>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</si>
  <si>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</si>
  <si>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</si>
  <si>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</si>
  <si>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</si>
  <si>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</si>
  <si>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</si>
  <si>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</si>
  <si>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</si>
  <si>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</si>
  <si>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</si>
  <si>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</si>
  <si>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</si>
  <si>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</si>
  <si>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</si>
  <si>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</si>
  <si>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</si>
  <si>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</si>
  <si>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</si>
  <si>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</si>
  <si>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</si>
  <si>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</si>
  <si>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</si>
  <si>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</si>
  <si>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</si>
  <si>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</si>
  <si>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</si>
  <si>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</si>
  <si>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</si>
  <si>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</si>
  <si>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</si>
  <si>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</si>
  <si>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</si>
  <si>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</si>
  <si>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</si>
  <si>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</si>
  <si>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</si>
  <si>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</si>
  <si>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</si>
  <si>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</si>
  <si>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</si>
  <si>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</si>
  <si>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</si>
  <si>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</si>
  <si>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</si>
  <si>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</si>
  <si>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</si>
  <si>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</si>
  <si>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</si>
  <si>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</si>
  <si>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</si>
  <si>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</si>
  <si>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</si>
  <si>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</si>
  <si>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</si>
  <si>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</si>
  <si>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</si>
  <si>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</si>
  <si>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</si>
  <si>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</si>
  <si>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</si>
  <si>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</si>
  <si>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</si>
  <si>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</si>
  <si>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</si>
  <si>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</si>
  <si>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</si>
  <si>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</si>
  <si>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</si>
  <si>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</si>
  <si>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</si>
  <si>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</si>
  <si>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</si>
  <si>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</si>
  <si>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</si>
  <si>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</si>
  <si>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</si>
  <si>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</si>
  <si>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</si>
  <si>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</si>
  <si>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</si>
  <si>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</si>
  <si>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</si>
  <si>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</si>
  <si>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</si>
  <si>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</si>
  <si>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</si>
  <si>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</si>
  <si>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</si>
  <si>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</si>
  <si>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</si>
  <si>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</si>
  <si>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</si>
  <si>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</si>
  <si>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</si>
  <si>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</si>
  <si>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</si>
  <si>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</si>
  <si>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</si>
  <si>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</si>
  <si>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</si>
  <si>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</si>
  <si>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</si>
  <si>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</si>
  <si>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</si>
  <si>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</si>
  <si>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</si>
  <si>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</si>
  <si>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</si>
  <si>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</si>
  <si>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</si>
  <si>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</si>
  <si>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</si>
  <si>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</si>
  <si>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</si>
  <si>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</si>
  <si>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</si>
  <si>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</si>
  <si>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</si>
  <si>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</si>
  <si>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</si>
  <si>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</si>
  <si>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</si>
  <si>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</si>
  <si>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</si>
  <si>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</si>
  <si>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</si>
  <si>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</si>
  <si>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</si>
  <si>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</si>
  <si>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</si>
  <si>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</si>
  <si>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</si>
  <si>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</si>
  <si>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</si>
  <si>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</si>
  <si>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</si>
  <si>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</si>
  <si>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</si>
  <si>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</si>
  <si>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</si>
  <si>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</si>
  <si>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</si>
  <si>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</si>
  <si>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</si>
  <si>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</si>
  <si>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</si>
  <si>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</si>
  <si>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</si>
  <si>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</si>
  <si>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</si>
  <si>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</si>
  <si>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</si>
  <si>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</si>
  <si>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</si>
  <si>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</si>
  <si>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</si>
  <si>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</si>
  <si>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</si>
  <si>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</si>
  <si>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</si>
  <si>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</si>
  <si>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</si>
  <si>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</si>
  <si>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</si>
  <si>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</si>
  <si>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</si>
  <si>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</si>
  <si>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</si>
  <si>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</si>
  <si>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</si>
  <si>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</si>
  <si>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</si>
  <si>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</si>
  <si>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</si>
  <si>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</si>
  <si>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</si>
  <si>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</si>
  <si>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</si>
  <si>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</si>
  <si>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</si>
  <si>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</si>
  <si>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</si>
  <si>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</si>
  <si>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</si>
  <si>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</si>
  <si>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</si>
  <si>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</si>
  <si>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</si>
  <si>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</si>
  <si>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</si>
  <si>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</si>
  <si>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</si>
  <si>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</si>
  <si>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</si>
  <si>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</si>
  <si>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</si>
  <si>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</si>
  <si>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</si>
  <si>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</si>
  <si>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</si>
  <si>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</si>
  <si>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</si>
  <si>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</si>
  <si>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</si>
  <si>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</si>
  <si>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</si>
  <si>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</si>
  <si>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</si>
  <si>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</si>
  <si>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</si>
  <si>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</si>
  <si>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</si>
  <si>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</si>
  <si>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</si>
  <si>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</si>
  <si>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</si>
  <si>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</si>
  <si>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</si>
  <si>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</si>
  <si>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</si>
  <si>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</si>
  <si>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</si>
  <si>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</si>
  <si>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</si>
  <si>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</si>
  <si>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</si>
  <si>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</si>
  <si>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</si>
  <si>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</si>
  <si>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</si>
  <si>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</si>
  <si>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</si>
  <si>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</si>
  <si>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</si>
  <si>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</si>
  <si>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</si>
  <si>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</si>
  <si>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</si>
  <si>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</si>
  <si>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</si>
  <si>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</si>
  <si>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</si>
  <si>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</si>
  <si>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</si>
  <si>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</si>
  <si>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</si>
  <si>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</si>
  <si>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</si>
  <si>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</si>
  <si>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</si>
  <si>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</si>
  <si>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</si>
  <si>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</si>
  <si>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</si>
  <si>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</si>
  <si>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</si>
  <si>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</si>
  <si>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</si>
  <si>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</si>
  <si>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</si>
  <si>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</si>
  <si>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</si>
  <si>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</si>
  <si>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</si>
  <si>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</si>
  <si>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</si>
  <si>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</si>
  <si>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</si>
  <si>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</si>
  <si>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</si>
  <si>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</si>
  <si>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</si>
  <si>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</si>
  <si>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</si>
  <si>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</si>
  <si>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</si>
  <si>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</si>
  <si>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</si>
  <si>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</si>
  <si>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</si>
  <si>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</si>
  <si>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</si>
  <si>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</si>
  <si>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</si>
  <si>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</si>
  <si>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</si>
  <si>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</si>
  <si>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</si>
  <si>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</si>
  <si>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</si>
  <si>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</si>
  <si>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</si>
  <si>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</si>
  <si>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</si>
  <si>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</si>
  <si>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</si>
  <si>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</si>
  <si>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</si>
  <si>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</si>
  <si>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</si>
  <si>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</si>
  <si>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</si>
  <si>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</si>
  <si>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</si>
  <si>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</si>
  <si>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</si>
  <si>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</si>
  <si>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</si>
  <si>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</si>
  <si>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</si>
  <si>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</si>
  <si>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</si>
  <si>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</si>
  <si>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</si>
  <si>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</si>
  <si>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</si>
  <si>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</si>
  <si>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</si>
  <si>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</si>
  <si>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</si>
  <si>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</si>
  <si>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</si>
  <si>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</si>
  <si>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</si>
  <si>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</si>
  <si>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</si>
  <si>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</si>
  <si>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</si>
  <si>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</si>
  <si>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</si>
  <si>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</si>
  <si>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</si>
  <si>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</si>
  <si>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</si>
  <si>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</si>
  <si>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</si>
  <si>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</si>
  <si>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</si>
  <si>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</si>
  <si>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</si>
  <si>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</si>
  <si>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</si>
  <si>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</si>
  <si>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</si>
  <si>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</si>
  <si>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</si>
  <si>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</si>
  <si>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</si>
  <si>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</si>
  <si>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</si>
  <si>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</si>
  <si>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</si>
  <si>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</si>
  <si>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</si>
  <si>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</si>
  <si>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</si>
  <si>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</si>
  <si>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</si>
  <si>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</si>
  <si>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</si>
  <si>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</si>
  <si>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</si>
  <si>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</si>
  <si>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</si>
  <si>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</si>
  <si>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</si>
  <si>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</si>
  <si>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</si>
  <si>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</si>
  <si>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</si>
  <si>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</si>
  <si>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</si>
  <si>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</si>
  <si>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</si>
  <si>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</si>
  <si>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</si>
  <si>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</si>
  <si>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</si>
  <si>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</si>
  <si>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</si>
  <si>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</si>
  <si>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</si>
  <si>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</si>
  <si>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</si>
  <si>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</si>
  <si>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</si>
  <si>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</si>
  <si>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</si>
  <si>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</si>
  <si>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</si>
  <si>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</si>
  <si>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</si>
  <si>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</si>
  <si>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</si>
  <si>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</si>
  <si>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</si>
  <si>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</si>
  <si>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</si>
  <si>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</si>
  <si>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</si>
  <si>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</si>
  <si>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</si>
  <si>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</si>
  <si>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</si>
  <si>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</si>
  <si>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</si>
  <si>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</si>
  <si>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</si>
  <si>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</si>
  <si>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</si>
  <si>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</si>
  <si>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</si>
  <si>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</si>
  <si>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</si>
  <si>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</si>
  <si>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</si>
  <si>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</si>
  <si>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</si>
  <si>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</si>
  <si>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</si>
  <si>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</si>
  <si>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</si>
  <si>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</si>
  <si>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</si>
  <si>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</si>
  <si>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</si>
  <si>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</si>
  <si>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</si>
  <si>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</si>
  <si>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</si>
  <si>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</si>
  <si>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</si>
  <si>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</si>
  <si>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</si>
  <si>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</si>
  <si>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</si>
  <si>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</si>
  <si>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</si>
  <si>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</si>
  <si>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</si>
  <si>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</si>
  <si>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</si>
  <si>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</si>
  <si>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</si>
  <si>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</si>
  <si>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</si>
  <si>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</si>
  <si>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</si>
  <si>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</si>
  <si>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</si>
  <si>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</si>
  <si>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</si>
  <si>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</si>
  <si>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</si>
  <si>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</si>
  <si>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</si>
  <si>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</si>
  <si>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</si>
  <si>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</si>
  <si>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</si>
  <si>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</si>
  <si>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</si>
  <si>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</si>
  <si>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</si>
  <si>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</si>
  <si>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</si>
  <si>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</si>
  <si>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</si>
  <si>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</si>
  <si>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</si>
  <si>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</si>
  <si>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</si>
  <si>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</si>
  <si>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</si>
  <si>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</si>
  <si>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</si>
  <si>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</si>
  <si>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</si>
  <si>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</si>
  <si>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</si>
  <si>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</si>
  <si>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</si>
  <si>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</si>
  <si>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</si>
  <si>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</si>
  <si>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</si>
  <si>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</si>
  <si>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</si>
  <si>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</si>
  <si>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</si>
  <si>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</si>
  <si>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</si>
  <si>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</si>
  <si>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</si>
  <si>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</si>
  <si>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</si>
  <si>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</si>
  <si>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</si>
  <si>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</si>
  <si>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</si>
  <si>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</si>
  <si>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</si>
  <si>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</si>
  <si>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</si>
  <si>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</si>
  <si>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</si>
  <si>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</si>
  <si>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</si>
  <si>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</si>
  <si>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</si>
  <si>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</si>
  <si>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</si>
  <si>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</si>
  <si>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</si>
  <si>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</si>
  <si>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</si>
  <si>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</si>
  <si>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</si>
  <si>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</si>
  <si>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</si>
  <si>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</si>
  <si>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</si>
  <si>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</si>
  <si>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</si>
  <si>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</si>
  <si>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</si>
  <si>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</si>
  <si>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</si>
  <si>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</si>
  <si>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</si>
  <si>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</si>
  <si>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</si>
  <si>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</si>
  <si>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</si>
  <si>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</si>
  <si>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</si>
  <si>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</si>
  <si>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</si>
  <si>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</si>
  <si>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</si>
  <si>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</si>
  <si>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</si>
  <si>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</si>
  <si>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</si>
  <si>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</si>
  <si>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</si>
  <si>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</si>
  <si>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</si>
  <si>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</si>
  <si>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</si>
  <si>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</si>
  <si>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</si>
  <si>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</si>
  <si>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</si>
  <si>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</si>
  <si>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</si>
  <si>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</si>
  <si>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</si>
  <si>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</si>
  <si>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</si>
  <si>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</si>
  <si>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</si>
  <si>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</si>
  <si>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</si>
  <si>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</si>
  <si>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</si>
  <si>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</si>
  <si>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</si>
  <si>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</si>
  <si>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</si>
  <si>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</si>
  <si>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</si>
  <si>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</si>
  <si>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</si>
  <si>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</si>
  <si>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</si>
  <si>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</si>
  <si>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</si>
  <si>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</si>
  <si>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</si>
  <si>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</si>
  <si>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</si>
  <si>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</si>
  <si>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</si>
  <si>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</si>
  <si>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</si>
  <si>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</si>
  <si>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</si>
  <si>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</si>
  <si>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</si>
  <si>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</si>
  <si>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</si>
  <si>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</si>
  <si>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</si>
  <si>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</si>
  <si>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</si>
  <si>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</si>
  <si>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</si>
  <si>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</si>
  <si>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</si>
  <si>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</si>
  <si>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</si>
  <si>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</si>
  <si>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</si>
  <si>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</si>
  <si>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</si>
  <si>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</si>
  <si>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</si>
  <si>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</si>
  <si>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</si>
  <si>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</si>
  <si>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</si>
  <si>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</si>
  <si>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</si>
  <si>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</si>
  <si>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</si>
  <si>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</si>
  <si>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</si>
  <si>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</si>
  <si>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</si>
  <si>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</si>
  <si>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</si>
  <si>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</si>
  <si>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</si>
  <si>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</si>
  <si>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</si>
  <si>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</si>
  <si>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</si>
  <si>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</si>
  <si>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</si>
  <si>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</si>
  <si>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</si>
  <si>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</si>
  <si>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</si>
  <si>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</si>
  <si>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</si>
  <si>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</si>
  <si>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</si>
  <si>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</si>
  <si>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</si>
  <si>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</si>
  <si>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</si>
  <si>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</si>
  <si>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</si>
  <si>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</si>
  <si>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</si>
  <si>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</si>
  <si>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</si>
  <si>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</si>
  <si>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</si>
  <si>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</si>
  <si>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</si>
  <si>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</si>
  <si>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</si>
  <si>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</si>
  <si>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</si>
  <si>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</si>
  <si>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</si>
  <si>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</si>
  <si>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</si>
  <si>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</si>
  <si>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</si>
  <si>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</si>
  <si>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</si>
  <si>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</si>
  <si>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</si>
  <si>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</si>
  <si>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</si>
  <si>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</si>
  <si>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</si>
  <si>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</si>
  <si>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</si>
  <si>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</si>
  <si>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</si>
  <si>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</si>
  <si>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</si>
  <si>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</si>
  <si>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</si>
  <si>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</si>
  <si>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</si>
  <si>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</si>
  <si>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</si>
  <si>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</si>
  <si>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</si>
  <si>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</si>
  <si>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</si>
  <si>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</si>
  <si>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</si>
  <si>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</si>
  <si>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</si>
  <si>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</si>
  <si>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</si>
  <si>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</si>
  <si>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</si>
  <si>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</si>
  <si>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</si>
  <si>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</si>
  <si>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</si>
  <si>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</si>
  <si>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</si>
  <si>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</si>
  <si>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</si>
  <si>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</si>
  <si>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</si>
  <si>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</si>
  <si>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</si>
  <si>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</si>
  <si>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</si>
  <si>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</si>
  <si>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</si>
  <si>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</si>
  <si>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</si>
  <si>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</si>
  <si>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</si>
  <si>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</si>
  <si>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</si>
  <si>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</si>
  <si>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</si>
  <si>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</si>
  <si>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</si>
  <si>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</si>
  <si>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</si>
  <si>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</si>
  <si>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</si>
  <si>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</si>
  <si>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</si>
  <si>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</si>
  <si>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</si>
  <si>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</si>
  <si>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</si>
  <si>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</si>
  <si>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</si>
  <si>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</si>
  <si>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</si>
  <si>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</si>
  <si>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</si>
  <si>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</si>
  <si>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</si>
  <si>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</si>
  <si>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</si>
  <si>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</si>
  <si>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</si>
  <si>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</si>
  <si>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</si>
  <si>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</si>
  <si>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</si>
  <si>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</si>
  <si>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</si>
  <si>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</si>
  <si>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</si>
  <si>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</si>
  <si>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</si>
  <si>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</si>
  <si>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</si>
  <si>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</si>
  <si>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</si>
  <si>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</si>
  <si>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</si>
  <si>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</si>
  <si>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</si>
  <si>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</si>
  <si>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</si>
  <si>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</si>
  <si>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</si>
  <si>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</si>
  <si>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</si>
  <si>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</si>
  <si>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</si>
  <si>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</si>
  <si>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</si>
  <si>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</si>
  <si>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</si>
  <si>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</si>
  <si>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</si>
  <si>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</si>
  <si>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</si>
  <si>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</si>
  <si>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</si>
  <si>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</si>
  <si>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</si>
  <si>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</si>
  <si>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</si>
  <si>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</si>
  <si>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</si>
  <si>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</si>
  <si>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</si>
  <si>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</si>
  <si>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</si>
  <si>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</si>
  <si>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</si>
  <si>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</si>
  <si>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</si>
  <si>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</si>
  <si>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</si>
  <si>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</si>
  <si>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</si>
  <si>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</si>
  <si>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</si>
  <si>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</si>
  <si>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</si>
  <si>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</si>
  <si>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</si>
  <si>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</si>
  <si>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</si>
  <si>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</si>
  <si>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</si>
  <si>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</si>
  <si>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</si>
  <si>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</si>
  <si>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</si>
  <si>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</si>
  <si>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</si>
  <si>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</si>
  <si>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</si>
  <si>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</si>
  <si>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</si>
  <si>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</si>
  <si>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</si>
  <si>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</si>
  <si>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</si>
  <si>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</si>
  <si>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</si>
  <si>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</si>
  <si>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</si>
  <si>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</si>
  <si>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</si>
  <si>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</si>
  <si>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</si>
  <si>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</si>
  <si>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</si>
  <si>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</si>
  <si>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</si>
  <si>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</si>
  <si>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</si>
  <si>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</si>
  <si>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</si>
  <si>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</si>
  <si>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</si>
  <si>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</si>
  <si>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</si>
  <si>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</si>
  <si>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</si>
  <si>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</si>
  <si>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</si>
  <si>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</si>
  <si>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</si>
  <si>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</si>
  <si>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</si>
  <si>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</si>
  <si>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</si>
  <si>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</si>
  <si>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</si>
  <si>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</si>
  <si>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</si>
  <si>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</si>
  <si>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</si>
  <si>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</si>
  <si>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</si>
  <si>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</si>
  <si>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</si>
  <si>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</si>
  <si>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</si>
  <si>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</si>
  <si>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</si>
  <si>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</si>
  <si>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</si>
  <si>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</si>
  <si>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</si>
  <si>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</si>
  <si>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</si>
  <si>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</si>
  <si>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</si>
  <si>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</si>
  <si>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</si>
  <si>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</si>
  <si>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</si>
  <si>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</si>
  <si>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</si>
  <si>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</si>
  <si>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</si>
  <si>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</si>
  <si>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</si>
  <si>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</si>
  <si>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</si>
  <si>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</si>
  <si>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</si>
  <si>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</si>
  <si>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</si>
  <si>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</si>
  <si>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</si>
  <si>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</si>
  <si>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</si>
  <si>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</si>
  <si>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</si>
  <si>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</si>
  <si>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</si>
  <si>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</si>
  <si>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</si>
  <si>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</si>
  <si>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</si>
  <si>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</si>
  <si>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</si>
  <si>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</si>
  <si>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</si>
  <si>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</si>
  <si>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</si>
  <si>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</si>
  <si>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</si>
  <si>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</si>
  <si>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</si>
  <si>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</si>
  <si>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</si>
  <si>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</si>
  <si>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</si>
  <si>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</si>
  <si>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</si>
  <si>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</si>
  <si>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</si>
  <si>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</si>
  <si>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</si>
  <si>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</si>
  <si>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</si>
  <si>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</si>
  <si>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</si>
  <si>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</si>
  <si>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</si>
  <si>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</si>
  <si>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</si>
  <si>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</si>
  <si>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</si>
  <si>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</si>
  <si>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</si>
  <si>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</si>
  <si>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</si>
  <si>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</si>
  <si>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</si>
  <si>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</si>
  <si>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</si>
  <si>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</si>
  <si>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</si>
  <si>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</si>
  <si>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</si>
  <si>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</si>
  <si>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</si>
  <si>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</si>
  <si>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</si>
  <si>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</si>
  <si>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</si>
  <si>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</si>
  <si>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</si>
  <si>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</si>
  <si>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</si>
  <si>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</si>
  <si>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</si>
  <si>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</si>
  <si>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</si>
  <si>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</si>
  <si>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</si>
  <si>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</si>
  <si>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</si>
  <si>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</si>
  <si>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</si>
  <si>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</si>
  <si>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</si>
  <si>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</si>
  <si>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</si>
  <si>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</si>
  <si>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</si>
  <si>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</si>
  <si>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</si>
  <si>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</si>
  <si>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</si>
  <si>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</si>
  <si>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</si>
  <si>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</si>
  <si>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</si>
  <si>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</si>
  <si>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</si>
  <si>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</si>
  <si>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</si>
  <si>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</si>
  <si>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</si>
  <si>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</si>
  <si>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</si>
  <si>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</si>
  <si>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</si>
  <si>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</si>
  <si>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</si>
  <si>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</si>
  <si>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</si>
  <si>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</si>
  <si>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</si>
  <si>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</si>
  <si>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</si>
  <si>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</si>
  <si>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</si>
  <si>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</si>
  <si>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</si>
  <si>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</si>
  <si>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</si>
  <si>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</si>
  <si>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</si>
  <si>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</si>
  <si>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</si>
  <si>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</si>
  <si>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</si>
  <si>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</si>
  <si>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</si>
  <si>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</si>
  <si>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</si>
  <si>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</si>
  <si>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</si>
  <si>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</si>
  <si>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</si>
  <si>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</si>
  <si>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</si>
  <si>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</si>
  <si>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</si>
  <si>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</si>
  <si>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</si>
  <si>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</si>
  <si>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</si>
  <si>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</si>
  <si>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</si>
  <si>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</si>
  <si>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</si>
  <si>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</si>
  <si>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</si>
  <si>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</si>
  <si>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</si>
  <si>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</si>
  <si>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</si>
  <si>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</si>
  <si>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</si>
  <si>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</si>
  <si>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</si>
  <si>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</si>
  <si>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</si>
  <si>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</si>
  <si>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</si>
  <si>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</si>
  <si>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</si>
  <si>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</si>
  <si>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</si>
  <si>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</si>
  <si>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</si>
  <si>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</si>
  <si>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</si>
  <si>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</si>
  <si>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</si>
  <si>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</si>
  <si>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</si>
  <si>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</si>
  <si>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</si>
  <si>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</si>
  <si>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</si>
  <si>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</si>
  <si>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</si>
  <si>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</si>
  <si>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</si>
  <si>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</si>
  <si>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</si>
  <si>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</si>
  <si>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</si>
  <si>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</si>
  <si>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</si>
  <si>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</si>
  <si>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</si>
  <si>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</si>
  <si>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</si>
  <si>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</si>
  <si>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</si>
  <si>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</si>
  <si>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</si>
  <si>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</si>
  <si>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</si>
  <si>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</si>
  <si>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</si>
  <si>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</si>
  <si>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</si>
  <si>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</si>
  <si>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</si>
  <si>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</si>
  <si>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</si>
  <si>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</si>
  <si>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</si>
  <si>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</si>
  <si>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</si>
  <si>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</si>
  <si>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</si>
  <si>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</si>
  <si>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</si>
  <si>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</si>
  <si>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</si>
  <si>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</si>
  <si>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</si>
  <si>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</si>
  <si>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</si>
  <si>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</si>
  <si>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</si>
  <si>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</si>
  <si>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</si>
  <si>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</si>
  <si>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</si>
  <si>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</si>
  <si>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</si>
  <si>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</si>
  <si>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</si>
  <si>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</si>
  <si>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</si>
  <si>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</si>
  <si>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</si>
  <si>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</si>
  <si>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</si>
  <si>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</si>
  <si>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</si>
  <si>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</si>
  <si>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</si>
  <si>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</si>
  <si>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</si>
  <si>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</si>
  <si>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</si>
  <si>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</si>
  <si>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</si>
  <si>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</si>
  <si>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</si>
  <si>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</si>
  <si>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</si>
  <si>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</si>
  <si>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</si>
  <si>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</si>
  <si>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</si>
  <si>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</si>
  <si>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</si>
  <si>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</si>
  <si>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</si>
  <si>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</si>
  <si>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</si>
  <si>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</si>
  <si>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</si>
  <si>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</si>
  <si>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</si>
  <si>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</si>
  <si>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</si>
  <si>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</si>
  <si>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</si>
  <si>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</si>
  <si>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</si>
  <si>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</si>
  <si>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</si>
  <si>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</si>
  <si>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</si>
  <si>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</si>
  <si>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</si>
  <si>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</si>
  <si>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</si>
  <si>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</si>
  <si>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</si>
  <si>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</si>
  <si>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</si>
  <si>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</si>
  <si>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</si>
  <si>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</si>
  <si>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</si>
  <si>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</si>
  <si>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</si>
  <si>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</si>
  <si>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</si>
  <si>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</si>
  <si>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</si>
  <si>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</si>
  <si>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</si>
  <si>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</si>
  <si>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</si>
  <si>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</si>
  <si>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</si>
  <si>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</si>
  <si>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</si>
  <si>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</si>
  <si>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</si>
  <si>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</si>
  <si>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</si>
  <si>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</si>
  <si>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</si>
  <si>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</si>
  <si>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</si>
  <si>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</si>
  <si>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</si>
  <si>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</si>
  <si>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</si>
  <si>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</si>
  <si>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</si>
  <si>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</si>
  <si>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</si>
  <si>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</si>
  <si>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</si>
  <si>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</si>
  <si>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</si>
  <si>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</si>
  <si>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</si>
  <si>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</si>
  <si>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</si>
  <si>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</si>
  <si>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</si>
  <si>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</si>
  <si>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</si>
  <si>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</si>
  <si>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</si>
  <si>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</si>
  <si>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</si>
  <si>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</si>
  <si>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</si>
  <si>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</si>
  <si>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</si>
  <si>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</si>
  <si>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</si>
  <si>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</si>
  <si>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</si>
  <si>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</si>
  <si>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</si>
  <si>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</si>
  <si>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</si>
  <si>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</si>
  <si>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</si>
  <si>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</si>
  <si>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</si>
  <si>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</si>
  <si>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</si>
  <si>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</si>
  <si>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</si>
  <si>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</si>
  <si>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</si>
  <si>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</si>
  <si>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</si>
  <si>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</si>
  <si>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</si>
  <si>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</si>
  <si>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</si>
  <si>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</si>
  <si>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</si>
  <si>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</si>
  <si>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</si>
  <si>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</si>
  <si>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</si>
  <si>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</si>
  <si>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</si>
  <si>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</si>
  <si>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</si>
  <si>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</si>
  <si>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</si>
  <si>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</si>
  <si>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</si>
  <si>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</si>
  <si>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</si>
  <si>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</si>
  <si>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</si>
  <si>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</si>
  <si>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</si>
  <si>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</si>
  <si>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</si>
  <si>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</si>
  <si>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</si>
  <si>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</si>
  <si>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</si>
  <si>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</si>
  <si>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</si>
  <si>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</si>
  <si>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</si>
  <si>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</si>
  <si>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</si>
  <si>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</si>
  <si>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</si>
  <si>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</si>
  <si>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</si>
  <si>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</si>
  <si>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</si>
  <si>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</si>
  <si>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</si>
  <si>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</si>
  <si>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</si>
  <si>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</si>
  <si>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</si>
  <si>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</si>
  <si>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</si>
  <si>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</si>
  <si>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</si>
  <si>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</si>
  <si>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</si>
  <si>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</si>
  <si>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</si>
  <si>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</si>
  <si>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</si>
  <si>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</si>
  <si>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</si>
  <si>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</si>
  <si>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</si>
  <si>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</si>
  <si>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</si>
  <si>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</si>
  <si>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</si>
  <si>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</si>
  <si>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</si>
  <si>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</si>
  <si>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</si>
  <si>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</si>
  <si>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</si>
  <si>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</si>
  <si>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</si>
  <si>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</si>
  <si>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</si>
  <si>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</si>
  <si>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</si>
  <si>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</si>
  <si>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</si>
  <si>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</si>
  <si>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</si>
  <si>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</si>
  <si>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</si>
  <si>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</si>
  <si>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</si>
  <si>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</si>
  <si>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</si>
  <si>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</si>
  <si>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</si>
  <si>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</si>
  <si>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</si>
  <si>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</si>
  <si>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</si>
  <si>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</si>
  <si>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</si>
  <si>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</si>
  <si>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</si>
  <si>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</si>
  <si>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</si>
  <si>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</si>
  <si>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</si>
  <si>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</si>
  <si>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</si>
  <si>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</si>
  <si>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</si>
  <si>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</si>
  <si>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</si>
  <si>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</si>
  <si>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</si>
  <si>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</si>
  <si>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</si>
  <si>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</si>
  <si>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</si>
  <si>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</si>
  <si>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</si>
  <si>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</si>
  <si>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</si>
  <si>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</si>
  <si>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</si>
  <si>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</si>
  <si>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</si>
  <si>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</si>
  <si>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</si>
  <si>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</si>
  <si>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</si>
  <si>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</si>
  <si>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</si>
  <si>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</si>
  <si>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</si>
  <si>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</si>
  <si>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</si>
  <si>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</si>
  <si>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</si>
  <si>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</si>
  <si>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</si>
  <si>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</si>
  <si>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</si>
  <si>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</si>
  <si>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</si>
  <si>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</si>
  <si>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</si>
  <si>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</si>
  <si>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</si>
  <si>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</si>
  <si>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</si>
  <si>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</si>
  <si>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</si>
  <si>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</si>
  <si>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</si>
  <si>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</si>
  <si>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</si>
  <si>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</si>
  <si>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</si>
  <si>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</si>
  <si>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</si>
  <si>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</si>
  <si>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</si>
  <si>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</si>
  <si>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</si>
  <si>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</si>
  <si>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</si>
  <si>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</si>
  <si>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</si>
  <si>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</si>
  <si>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</si>
  <si>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</si>
  <si>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</si>
  <si>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</si>
  <si>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</si>
  <si>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</si>
  <si>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</si>
  <si>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</si>
  <si>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</si>
  <si>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</si>
  <si>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</si>
  <si>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</si>
  <si>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</si>
  <si>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</si>
  <si>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</si>
  <si>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</si>
  <si>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</si>
  <si>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</si>
  <si>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</si>
  <si>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</si>
  <si>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</si>
  <si>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</si>
  <si>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</si>
  <si>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</si>
  <si>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</si>
  <si>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</si>
  <si>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</si>
  <si>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</si>
  <si>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</si>
  <si>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</si>
  <si>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</si>
  <si>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</si>
  <si>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</si>
  <si>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</si>
  <si>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</si>
  <si>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</si>
  <si>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</si>
  <si>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</si>
  <si>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</si>
  <si>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</si>
  <si>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</si>
  <si>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</si>
  <si>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</si>
  <si>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</si>
  <si>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</si>
  <si>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</si>
  <si>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</si>
  <si>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</si>
  <si>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</si>
  <si>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</si>
  <si>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</si>
  <si>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</si>
  <si>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</si>
  <si>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</si>
  <si>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</si>
  <si>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</si>
  <si>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</si>
  <si>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</si>
  <si>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</si>
  <si>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</si>
  <si>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</si>
  <si>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</si>
  <si>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</si>
  <si>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</si>
  <si>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</si>
  <si>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</si>
  <si>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</si>
  <si>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</si>
  <si>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</si>
  <si>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</si>
  <si>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</si>
  <si>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</si>
  <si>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</si>
  <si>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</si>
  <si>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</si>
  <si>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</si>
  <si>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</si>
  <si>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</si>
  <si>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</si>
  <si>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</si>
  <si>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</si>
  <si>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</si>
  <si>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</si>
  <si>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</si>
  <si>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</si>
  <si>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</si>
  <si>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</si>
  <si>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</si>
  <si>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</si>
  <si>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</si>
  <si>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</si>
  <si>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</si>
  <si>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</si>
  <si>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</si>
  <si>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</si>
  <si>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</si>
  <si>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</si>
  <si>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</si>
  <si>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</si>
  <si>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</si>
  <si>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</si>
  <si>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</si>
  <si>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</si>
  <si>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</si>
  <si>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</si>
  <si>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</si>
  <si>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</si>
  <si>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</si>
  <si>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</si>
  <si>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</si>
  <si>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</si>
  <si>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</si>
  <si>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</si>
  <si>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</si>
  <si>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</si>
  <si>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</si>
  <si>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</si>
  <si>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</si>
  <si>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</si>
  <si>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</si>
  <si>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</si>
  <si>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</si>
  <si>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</si>
  <si>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</si>
  <si>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</si>
  <si>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</si>
  <si>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</si>
  <si>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</si>
  <si>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</si>
  <si>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</si>
  <si>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</si>
  <si>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</si>
  <si>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</si>
  <si>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</si>
  <si>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</si>
  <si>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</si>
  <si>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</si>
  <si>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</si>
  <si>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</si>
  <si>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</si>
  <si>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</si>
  <si>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</si>
  <si>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</si>
  <si>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</si>
  <si>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</si>
  <si>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</si>
  <si>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</si>
  <si>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</si>
  <si>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</si>
  <si>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</si>
  <si>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</si>
  <si>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</si>
  <si>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</si>
  <si>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</si>
  <si>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</si>
  <si>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</si>
  <si>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</si>
  <si>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</si>
  <si>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</si>
  <si>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</si>
  <si>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</si>
  <si>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</si>
  <si>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</si>
  <si>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</si>
  <si>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</si>
  <si>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</si>
  <si>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</si>
  <si>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</si>
  <si>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</si>
  <si>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</si>
  <si>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</si>
  <si>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</si>
  <si>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</si>
  <si>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</si>
  <si>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</si>
  <si>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</si>
  <si>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</si>
  <si>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</si>
  <si>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</si>
  <si>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</si>
  <si>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</si>
  <si>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</si>
  <si>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</si>
  <si>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</si>
  <si>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</si>
  <si>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</si>
  <si>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</si>
  <si>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</si>
  <si>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</si>
  <si>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</si>
  <si>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</si>
  <si>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</si>
  <si>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</si>
  <si>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</si>
  <si>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</si>
  <si>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</si>
  <si>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</si>
  <si>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</si>
  <si>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</si>
  <si>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</si>
  <si>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</si>
  <si>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</si>
  <si>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</si>
  <si>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</si>
  <si>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</si>
  <si>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</si>
  <si>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</si>
  <si>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</si>
  <si>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</si>
  <si>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</si>
  <si>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</si>
  <si>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</si>
  <si>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</si>
  <si>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</si>
  <si>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</si>
  <si>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</si>
  <si>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</si>
  <si>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</si>
  <si>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</si>
  <si>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</si>
  <si>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</si>
  <si>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</si>
  <si>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</si>
  <si>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</si>
  <si>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</si>
  <si>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</si>
  <si>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</si>
  <si>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</si>
  <si>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</si>
  <si>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</si>
  <si>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</si>
  <si>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</si>
  <si>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</si>
  <si>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</si>
  <si>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</si>
  <si>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</si>
  <si>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</si>
  <si>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</si>
  <si>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</si>
  <si>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</si>
  <si>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</si>
  <si>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</si>
  <si>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</si>
  <si>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</si>
  <si>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</si>
  <si>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</si>
  <si>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</si>
  <si>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</si>
  <si>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</si>
  <si>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</si>
  <si>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</si>
  <si>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</si>
  <si>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</si>
  <si>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</si>
  <si>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</si>
  <si>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</si>
  <si>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</si>
  <si>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</si>
  <si>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</si>
  <si>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</si>
  <si>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</si>
  <si>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</si>
  <si>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</si>
  <si>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</si>
  <si>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</si>
  <si>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</si>
  <si>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</si>
  <si>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</si>
  <si>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</si>
  <si>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</si>
  <si>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</si>
  <si>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</si>
  <si>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</si>
  <si>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</si>
  <si>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</si>
  <si>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</si>
  <si>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</si>
  <si>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</si>
  <si>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</si>
  <si>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</si>
  <si>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</si>
  <si>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</si>
  <si>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</si>
  <si>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</si>
  <si>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</si>
  <si>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</si>
  <si>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</si>
  <si>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</si>
  <si>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</si>
  <si>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</si>
  <si>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</si>
  <si>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</si>
  <si>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</si>
  <si>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</si>
  <si>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</si>
  <si>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</si>
  <si>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</si>
  <si>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</si>
  <si>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</si>
  <si>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</si>
  <si>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</si>
  <si>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</si>
  <si>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</si>
  <si>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</si>
  <si>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</si>
  <si>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</si>
  <si>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</si>
  <si>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</si>
  <si>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</si>
  <si>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</si>
  <si>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</si>
  <si>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</si>
  <si>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</si>
  <si>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</si>
  <si>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</si>
  <si>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</si>
  <si>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</si>
  <si>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</si>
  <si>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</si>
  <si>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</si>
  <si>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</si>
  <si>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</si>
  <si>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</si>
  <si>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</si>
  <si>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</si>
  <si>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</si>
  <si>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</si>
  <si>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</si>
  <si>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</si>
  <si>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</si>
  <si>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</si>
  <si>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</si>
  <si>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</si>
  <si>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</si>
  <si>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</si>
  <si>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</si>
  <si>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</si>
  <si>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</si>
  <si>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</si>
  <si>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</si>
  <si>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</si>
  <si>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</si>
  <si>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</si>
  <si>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</si>
  <si>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</si>
  <si>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</si>
  <si>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</si>
  <si>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</si>
  <si>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</si>
  <si>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</si>
  <si>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</si>
  <si>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</si>
  <si>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</si>
  <si>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</si>
  <si>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</si>
  <si>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</si>
  <si>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</si>
  <si>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</si>
  <si>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</si>
  <si>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</si>
  <si>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</si>
  <si>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</si>
  <si>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</si>
  <si>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</si>
  <si>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</si>
  <si>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</si>
  <si>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</si>
  <si>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</si>
  <si>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</si>
  <si>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</si>
  <si>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</si>
  <si>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</si>
  <si>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</si>
  <si>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</si>
  <si>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</si>
  <si>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</si>
  <si>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</si>
  <si>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</si>
  <si>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</si>
  <si>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</si>
  <si>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</si>
  <si>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</si>
  <si>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</si>
  <si>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</si>
  <si>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</si>
  <si>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</si>
  <si>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</si>
  <si>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</si>
  <si>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</si>
  <si>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</si>
  <si>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</si>
  <si>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</si>
  <si>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</si>
  <si>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</si>
  <si>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</si>
  <si>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</si>
  <si>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</si>
  <si>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</si>
  <si>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</si>
  <si>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</si>
  <si>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</si>
  <si>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</si>
  <si>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</si>
  <si>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</si>
  <si>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</si>
  <si>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</si>
  <si>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</si>
  <si>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</si>
  <si>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</si>
  <si>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</si>
  <si>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</si>
  <si>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</si>
  <si>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</si>
  <si>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</si>
  <si>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</si>
  <si>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</si>
  <si>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</si>
  <si>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</si>
  <si>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</si>
  <si>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</si>
  <si>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</si>
  <si>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</si>
  <si>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</si>
  <si>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</si>
  <si>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</si>
  <si>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</si>
  <si>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</si>
  <si>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</si>
  <si>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</si>
  <si>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</si>
  <si>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</si>
  <si>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</si>
  <si>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</si>
  <si>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</si>
  <si>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</si>
  <si>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</si>
  <si>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</si>
  <si>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</si>
  <si>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</si>
  <si>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</si>
  <si>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</si>
  <si>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</si>
  <si>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</si>
  <si>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</si>
  <si>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</si>
  <si>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</si>
  <si>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</si>
  <si>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</si>
  <si>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</si>
  <si>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</si>
  <si>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</si>
  <si>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</si>
  <si>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</si>
  <si>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</si>
  <si>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</si>
  <si>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</si>
  <si>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</si>
  <si>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</si>
  <si>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</si>
  <si>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</si>
  <si>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</si>
  <si>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</si>
  <si>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</si>
  <si>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</si>
  <si>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</si>
  <si>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</si>
  <si>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</si>
  <si>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</si>
  <si>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</si>
  <si>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</si>
  <si>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</si>
  <si>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</si>
  <si>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</si>
  <si>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</si>
  <si>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</si>
  <si>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</si>
  <si>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</si>
  <si>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</si>
  <si>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</si>
  <si>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</si>
  <si>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</si>
  <si>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</si>
  <si>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</si>
  <si>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</si>
  <si>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</si>
  <si>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</si>
  <si>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</si>
  <si>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</si>
  <si>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</si>
  <si>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</si>
  <si>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</si>
  <si>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</si>
  <si>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</si>
  <si>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</si>
  <si>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</si>
  <si>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</si>
  <si>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</si>
  <si>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</si>
  <si>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</si>
  <si>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</si>
  <si>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</si>
  <si>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</si>
  <si>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</si>
  <si>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</si>
  <si>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</si>
  <si>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</si>
  <si>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</si>
  <si>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</si>
  <si>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</si>
  <si>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</si>
  <si>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</si>
  <si>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</si>
  <si>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</si>
  <si>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</si>
  <si>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</si>
  <si>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</si>
  <si>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</si>
  <si>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</si>
  <si>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</si>
  <si>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</si>
  <si>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</si>
  <si>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</si>
  <si>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</si>
  <si>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</si>
  <si>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</si>
  <si>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</si>
  <si>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</si>
  <si>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</si>
  <si>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</si>
  <si>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</si>
  <si>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</si>
  <si>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</si>
  <si>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</si>
  <si>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</si>
  <si>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</si>
  <si>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</si>
  <si>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</si>
  <si>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</si>
  <si>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</si>
  <si>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</si>
  <si>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</si>
  <si>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</si>
  <si>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</si>
  <si>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</si>
  <si>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</si>
  <si>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</si>
  <si>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</si>
  <si>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</si>
  <si>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</si>
  <si>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</si>
  <si>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</si>
  <si>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</si>
  <si>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</si>
  <si>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</si>
  <si>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</si>
  <si>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</si>
  <si>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</si>
  <si>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</si>
  <si>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</si>
  <si>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</si>
  <si>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</si>
  <si>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</si>
  <si>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</si>
  <si>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</si>
  <si>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</si>
  <si>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</si>
  <si>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</si>
  <si>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</si>
  <si>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</si>
  <si>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</si>
  <si>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</si>
  <si>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</si>
  <si>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</si>
  <si>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</si>
  <si>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</si>
  <si>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</si>
  <si>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</si>
  <si>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</si>
  <si>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</si>
  <si>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</si>
  <si>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</si>
  <si>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</si>
  <si>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</si>
  <si>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</si>
  <si>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</si>
  <si>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</si>
  <si>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</si>
  <si>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</si>
  <si>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</si>
  <si>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</si>
  <si>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</si>
  <si>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</si>
  <si>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</si>
  <si>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</si>
  <si>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</si>
  <si>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</si>
  <si>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</si>
  <si>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</si>
  <si>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</si>
  <si>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</si>
  <si>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</si>
  <si>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</si>
  <si>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</si>
  <si>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</si>
  <si>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</si>
  <si>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</si>
  <si>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</si>
  <si>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</si>
  <si>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</si>
  <si>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</si>
  <si>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</si>
  <si>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</si>
  <si>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</si>
  <si>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</si>
  <si>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</si>
  <si>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</si>
  <si>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</si>
  <si>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</si>
  <si>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</si>
  <si>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</si>
  <si>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</si>
  <si>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</si>
  <si>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</si>
  <si>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</si>
  <si>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</si>
  <si>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</si>
  <si>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</si>
  <si>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</si>
  <si>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</si>
  <si>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</si>
  <si>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</si>
  <si>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</si>
  <si>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</si>
  <si>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</si>
  <si>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</si>
  <si>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</si>
  <si>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</si>
  <si>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</si>
  <si>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</si>
  <si>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</si>
  <si>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</si>
  <si>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</si>
  <si>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</si>
  <si>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</si>
  <si>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</si>
  <si>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</si>
  <si>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</si>
  <si>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</si>
  <si>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</si>
  <si>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</si>
  <si>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</si>
  <si>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</si>
  <si>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</si>
  <si>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</si>
  <si>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</si>
  <si>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</si>
  <si>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</si>
  <si>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</si>
  <si>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</si>
  <si>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</si>
  <si>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</si>
  <si>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</si>
  <si>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</si>
  <si>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</si>
  <si>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</si>
  <si>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</si>
  <si>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</si>
  <si>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</si>
  <si>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</si>
  <si>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</si>
  <si>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</si>
  <si>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</si>
  <si>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</si>
  <si>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</si>
  <si>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</si>
  <si>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</si>
  <si>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</si>
  <si>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</si>
  <si>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</si>
  <si>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</si>
  <si>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</si>
  <si>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</si>
  <si>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</si>
  <si>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</si>
  <si>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</si>
  <si>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</si>
  <si>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</si>
  <si>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</si>
  <si>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</si>
  <si>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</si>
  <si>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</si>
  <si>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</si>
  <si>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</si>
  <si>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</si>
  <si>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</si>
  <si>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</si>
  <si>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</si>
  <si>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</si>
  <si>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</si>
  <si>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</si>
  <si>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</si>
  <si>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</si>
  <si>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</si>
  <si>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</si>
  <si>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</si>
  <si>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</si>
  <si>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</si>
  <si>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</si>
  <si>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</si>
  <si>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</si>
  <si>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</si>
  <si>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</si>
  <si>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</si>
  <si>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</si>
  <si>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</si>
  <si>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</si>
  <si>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</si>
  <si>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</si>
  <si>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</si>
  <si>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</si>
  <si>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</si>
  <si>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</si>
  <si>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</si>
  <si>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</si>
  <si>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</si>
  <si>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</si>
  <si>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</si>
  <si>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</si>
  <si>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</si>
  <si>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</si>
  <si>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</si>
  <si>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</si>
  <si>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</si>
  <si>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</si>
  <si>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</si>
  <si>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</si>
  <si>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</si>
  <si>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</si>
  <si>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</si>
  <si>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</si>
  <si>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</si>
  <si>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</si>
  <si>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</si>
  <si>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</si>
  <si>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</si>
  <si>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</si>
  <si>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</si>
  <si>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</si>
  <si>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</si>
  <si>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</si>
  <si>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</si>
  <si>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</si>
  <si>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</si>
  <si>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</si>
  <si>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</si>
  <si>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</si>
  <si>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</si>
  <si>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</si>
  <si>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</si>
  <si>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</si>
  <si>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</si>
  <si>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</si>
  <si>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</si>
  <si>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</si>
  <si>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</si>
  <si>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</si>
  <si>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</si>
  <si>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</si>
  <si>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</si>
  <si>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</si>
  <si>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</si>
  <si>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</si>
  <si>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</si>
  <si>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</si>
  <si>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</si>
  <si>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</si>
  <si>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</si>
  <si>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</si>
  <si>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</si>
  <si>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</si>
  <si>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</si>
  <si>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</si>
  <si>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</si>
  <si>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</si>
  <si>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</si>
  <si>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</si>
  <si>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</si>
  <si>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</si>
  <si>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</si>
  <si>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</si>
  <si>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</si>
  <si>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</si>
  <si>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</si>
  <si>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</si>
  <si>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</si>
  <si>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</si>
  <si>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</si>
  <si>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</si>
  <si>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</si>
  <si>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</si>
  <si>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</si>
  <si>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</si>
  <si>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</si>
  <si>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</si>
  <si>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</si>
  <si>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</si>
  <si>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</si>
  <si>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</si>
  <si>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</si>
  <si>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</si>
  <si>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</si>
  <si>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</si>
  <si>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</si>
  <si>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</si>
  <si>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</si>
  <si>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</si>
  <si>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</si>
  <si>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</si>
  <si>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</si>
  <si>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</si>
  <si>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</si>
  <si>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</si>
  <si>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</si>
  <si>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</si>
  <si>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</si>
  <si>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</si>
  <si>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</si>
  <si>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</si>
  <si>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</si>
  <si>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</si>
  <si>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</si>
  <si>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</si>
  <si>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</si>
  <si>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</si>
  <si>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</si>
  <si>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</si>
  <si>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</si>
  <si>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</si>
  <si>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</si>
  <si>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</si>
  <si>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</si>
  <si>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</si>
  <si>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</si>
  <si>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</si>
  <si>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</si>
  <si>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</si>
  <si>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</si>
  <si>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</si>
  <si>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</si>
  <si>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</si>
  <si>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</si>
  <si>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</si>
  <si>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</si>
  <si>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</si>
  <si>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</si>
  <si>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</si>
  <si>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</si>
  <si>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</si>
  <si>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</si>
  <si>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</si>
  <si>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</si>
  <si>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</si>
  <si>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</si>
  <si>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</si>
  <si>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</si>
  <si>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</si>
  <si>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</si>
  <si>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</si>
  <si>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</si>
  <si>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</si>
  <si>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</si>
  <si>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</si>
  <si>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</si>
  <si>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</si>
  <si>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</si>
  <si>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</si>
  <si>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</si>
  <si>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</si>
  <si>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</si>
  <si>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</si>
  <si>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</si>
  <si>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</si>
  <si>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</si>
  <si>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</si>
  <si>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</si>
  <si>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</si>
  <si>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</si>
  <si>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</si>
  <si>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</si>
  <si>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</si>
  <si>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</si>
  <si>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</si>
  <si>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</si>
  <si>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</si>
  <si>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</si>
  <si>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</si>
  <si>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</si>
  <si>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</si>
  <si>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</si>
  <si>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</si>
  <si>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</si>
  <si>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</si>
  <si>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</si>
  <si>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</si>
  <si>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</si>
  <si>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</si>
  <si>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</si>
  <si>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</si>
  <si>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</si>
  <si>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</si>
  <si>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</si>
  <si>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</si>
  <si>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</si>
  <si>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</si>
  <si>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</si>
  <si>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</si>
  <si>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</si>
  <si>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</si>
  <si>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</si>
  <si>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</si>
  <si>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</si>
  <si>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</si>
  <si>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</si>
  <si>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</si>
  <si>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</si>
  <si>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</si>
  <si>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</si>
  <si>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</si>
  <si>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</si>
  <si>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</si>
  <si>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</si>
  <si>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</si>
  <si>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</si>
  <si>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</si>
  <si>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</si>
  <si>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</si>
  <si>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</si>
  <si>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</si>
  <si>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</si>
  <si>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</si>
  <si>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</si>
  <si>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</si>
  <si>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</si>
  <si>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</si>
  <si>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</si>
  <si>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</si>
  <si>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</si>
  <si>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</si>
  <si>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</si>
  <si>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</si>
  <si>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</si>
  <si>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</si>
  <si>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</si>
  <si>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</si>
  <si>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</si>
  <si>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</si>
  <si>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</si>
  <si>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</si>
  <si>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</si>
  <si>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</si>
  <si>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</si>
  <si>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</si>
  <si>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</si>
  <si>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</si>
  <si>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</si>
  <si>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</si>
  <si>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</si>
  <si>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</si>
  <si>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</si>
  <si>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</si>
  <si>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</si>
  <si>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</si>
  <si>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</si>
  <si>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</si>
  <si>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</si>
  <si>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</si>
  <si>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</si>
  <si>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</si>
  <si>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</si>
  <si>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</si>
  <si>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</si>
  <si>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</si>
  <si>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</si>
  <si>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</si>
  <si>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</si>
  <si>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</si>
  <si>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</si>
  <si>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</si>
  <si>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</si>
  <si>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</si>
  <si>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</si>
  <si>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</si>
  <si>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</si>
  <si>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</si>
  <si>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</si>
  <si>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</si>
  <si>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</si>
  <si>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</si>
  <si>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</si>
  <si>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</si>
  <si>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</si>
  <si>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</si>
  <si>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</si>
  <si>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</si>
  <si>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</si>
  <si>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</si>
  <si>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</si>
  <si>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</si>
  <si>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</si>
  <si>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</si>
  <si>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</si>
  <si>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</si>
  <si>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</si>
  <si>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</si>
  <si>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</si>
  <si>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</si>
  <si>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</si>
  <si>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</si>
  <si>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</si>
  <si>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</si>
  <si>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</si>
  <si>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</si>
  <si>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</si>
  <si>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</si>
  <si>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</si>
  <si>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</si>
  <si>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</si>
  <si>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</si>
  <si>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</si>
  <si>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</si>
  <si>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</si>
  <si>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</si>
  <si>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</si>
  <si>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</si>
  <si>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</si>
  <si>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</si>
  <si>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</si>
  <si>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</si>
  <si>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</si>
  <si>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</si>
  <si>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</si>
  <si>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</si>
  <si>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</si>
  <si>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</si>
  <si>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</si>
  <si>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</si>
  <si>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</si>
  <si>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</si>
  <si>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</si>
  <si>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</si>
  <si>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</si>
  <si>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</si>
  <si>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</si>
  <si>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</si>
  <si>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</si>
  <si>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</si>
  <si>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</si>
  <si>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</si>
  <si>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</si>
  <si>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</si>
  <si>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</si>
  <si>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</si>
  <si>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</si>
  <si>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</si>
  <si>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</si>
  <si>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</si>
  <si>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</si>
  <si>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</si>
  <si>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</si>
  <si>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</si>
  <si>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</si>
  <si>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</si>
  <si>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</si>
  <si>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</si>
  <si>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</si>
  <si>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</si>
  <si>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</si>
  <si>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</si>
  <si>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</si>
  <si>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</si>
  <si>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</si>
  <si>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</si>
  <si>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</si>
  <si>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</si>
  <si>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</si>
  <si>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</si>
  <si>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</si>
  <si>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</si>
  <si>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</si>
  <si>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</si>
  <si>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</si>
  <si>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</si>
  <si>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</si>
  <si>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</si>
  <si>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</si>
  <si>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</si>
  <si>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</si>
  <si>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</si>
  <si>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</si>
  <si>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</si>
  <si>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</si>
  <si>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</si>
  <si>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</si>
  <si>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</si>
  <si>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</si>
  <si>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</si>
  <si>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</si>
  <si>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</si>
  <si>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</si>
  <si>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</si>
  <si>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</si>
  <si>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</si>
  <si>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</si>
  <si>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</si>
  <si>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</si>
  <si>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</si>
  <si>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</si>
  <si>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</si>
  <si>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</si>
  <si>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</si>
  <si>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</si>
  <si>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</si>
  <si>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</si>
  <si>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</si>
  <si>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</si>
  <si>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</si>
  <si>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</si>
  <si>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</si>
  <si>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</si>
  <si>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</si>
  <si>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</si>
  <si>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</si>
  <si>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</si>
  <si>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</si>
  <si>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</si>
  <si>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</si>
  <si>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</si>
  <si>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</si>
  <si>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</si>
  <si>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</si>
  <si>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</si>
  <si>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</si>
  <si>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</si>
  <si>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</si>
  <si>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</si>
  <si>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</si>
  <si>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</si>
  <si>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</si>
  <si>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</si>
  <si>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</si>
  <si>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</si>
  <si>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</si>
  <si>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</si>
  <si>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</si>
  <si>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</si>
  <si>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</si>
  <si>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</si>
  <si>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</si>
  <si>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</si>
  <si>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</si>
  <si>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</si>
  <si>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</si>
  <si>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</si>
  <si>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</si>
  <si>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</si>
  <si>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</si>
  <si>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</si>
  <si>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</si>
  <si>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</si>
  <si>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</si>
  <si>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</si>
  <si>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</si>
  <si>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</si>
  <si>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</si>
  <si>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</si>
  <si>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</si>
  <si>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</si>
  <si>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</si>
  <si>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</si>
  <si>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</si>
  <si>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</si>
  <si>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</si>
  <si>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</si>
  <si>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</si>
  <si>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</si>
  <si>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</si>
  <si>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</si>
  <si>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</si>
  <si>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</si>
  <si>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</si>
  <si>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</si>
  <si>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</si>
  <si>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</si>
  <si>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</si>
  <si>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</si>
  <si>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</si>
  <si>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</si>
  <si>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</si>
  <si>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</si>
  <si>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</si>
  <si>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</si>
  <si>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</si>
  <si>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</si>
  <si>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</si>
  <si>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</si>
  <si>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</si>
  <si>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</si>
  <si>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</si>
  <si>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</si>
  <si>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</si>
  <si>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</si>
  <si>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</si>
  <si>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</si>
  <si>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</si>
  <si>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</si>
  <si>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</si>
  <si>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</si>
  <si>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</si>
  <si>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</si>
  <si>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</si>
  <si>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</si>
  <si>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</si>
  <si>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</si>
  <si>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</si>
  <si>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</si>
  <si>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</si>
  <si>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</si>
  <si>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</si>
  <si>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</si>
  <si>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</si>
  <si>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</si>
  <si>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</si>
  <si>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</si>
  <si>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</si>
  <si>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</si>
  <si>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</si>
  <si>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</si>
  <si>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</si>
  <si>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</si>
  <si>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</si>
  <si>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</si>
  <si>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</si>
  <si>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</si>
  <si>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</si>
  <si>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</si>
  <si>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2015</t>
  </si>
  <si>
    <t>2016</t>
  </si>
  <si>
    <t>Sum of Sales</t>
  </si>
  <si>
    <t>Sum of Profit</t>
  </si>
  <si>
    <t>Sum of Discount</t>
  </si>
  <si>
    <t>COGS</t>
  </si>
  <si>
    <t>Sales QoQ</t>
  </si>
  <si>
    <t>Sales Dash</t>
  </si>
  <si>
    <t>Sales Growth</t>
  </si>
  <si>
    <t>Revenue Breakdown</t>
  </si>
  <si>
    <t>2017</t>
  </si>
  <si>
    <t>Profit Growth</t>
  </si>
  <si>
    <t>Count of Sales</t>
  </si>
  <si>
    <t>Average of Sales</t>
  </si>
  <si>
    <t>Metrics</t>
  </si>
  <si>
    <t>Average of Quantity</t>
  </si>
  <si>
    <t>Distinct Count of Product Name</t>
  </si>
  <si>
    <t>Average of Profit</t>
  </si>
  <si>
    <t>Profit / Sales</t>
  </si>
  <si>
    <t>Profit Label</t>
  </si>
  <si>
    <t>Sales Label</t>
  </si>
  <si>
    <t>Profit Metrics</t>
  </si>
  <si>
    <t>Count of Profitable Sales</t>
  </si>
  <si>
    <t>Count of Unprofitable Sales</t>
  </si>
  <si>
    <t>Profitable Sales</t>
  </si>
  <si>
    <t>NonProfitable Sales</t>
  </si>
  <si>
    <t>Sales %</t>
  </si>
  <si>
    <t>Data used for this project can be found here: https://www.kaggle.com/datasets/vivek468/superstore-dataset-final</t>
  </si>
  <si>
    <t>Notes:</t>
  </si>
  <si>
    <t>The goal of this project was to build a dashboard for practice and learn more about pivot tables, visualizations, styling techniques, and develop a dynamic dashboard</t>
  </si>
  <si>
    <t xml:space="preserve">Technical notes: </t>
  </si>
  <si>
    <t>The original data and sheet with "Sales" table are hidden</t>
  </si>
  <si>
    <t>Any feedback can be emailed to johnsonbrendanr@gmail.com</t>
  </si>
  <si>
    <t>&lt;-- CLICK ME</t>
  </si>
  <si>
    <t>SuperStore Inc</t>
  </si>
  <si>
    <t>Financial Model</t>
  </si>
  <si>
    <t>Column Labels</t>
  </si>
  <si>
    <t>Values</t>
  </si>
  <si>
    <t>Gross Profit</t>
  </si>
  <si>
    <t>Operating Income</t>
  </si>
  <si>
    <t>Net Income</t>
  </si>
  <si>
    <t>Taxes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</si>
</sst>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_(&quot;$&quot;* \(#,##0\);_(&quot;$&quot;* &quot;-&quot;_);_(@_)"/>
    <numFmt numFmtId="44" formatCode="_(&quot;$&quot;* #,##0.00_);_(&quot;$&quot;* \(#,##0.00\);_(&quot;$&quot;* &quot;-&quot;??_);_(@_)"/>
    <numFmt numFmtId="164" formatCode="_(&quot;$&quot;* #,##0_);_(&quot;$&quot;* \(#,##0\);_(&quot;$&quot;*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5"/>
      <color theme="1"/>
      <name val="Rockwell"/>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249977111117893"/>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theme="4"/>
      </top>
      <bottom style="double">
        <color theme="4"/>
      </bottom>
      <diagonal/>
    </border>
    <border>
      <left style="medium">
        <color indexed="64"/>
      </left>
      <right/>
      <top style="thin">
        <color theme="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01">
    <xf numFmtId="0" fontId="0" fillId="0" borderId="0" xfId="0"/>
    <xf numFmtId="14" fontId="0" fillId="0" borderId="0" xfId="0" applyNumberFormat="1"/>
    <xf numFmtId="0" fontId="16" fillId="0" borderId="0" xfId="0" applyFont="1"/>
    <xf numFmtId="0" fontId="0" fillId="0" borderId="15" xfId="0" applyBorder="1"/>
    <xf numFmtId="0" fontId="0" fillId="0" borderId="0" xfId="0" pivotButton="1"/>
    <xf numFmtId="0" fontId="0" fillId="0" borderId="0" xfId="0" applyAlignment="1">
      <alignment horizontal="left"/>
    </xf>
    <xf numFmtId="164" fontId="0" fillId="0" borderId="15" xfId="0" applyNumberFormat="1" applyBorder="1"/>
    <xf numFmtId="0" fontId="0" fillId="0" borderId="14" xfId="0" applyBorder="1"/>
    <xf numFmtId="0" fontId="0" fillId="0" borderId="10" xfId="0" pivotButton="1" applyBorder="1"/>
    <xf numFmtId="0" fontId="0" fillId="0" borderId="10" xfId="0" applyBorder="1" applyAlignment="1">
      <alignment horizontal="left"/>
    </xf>
    <xf numFmtId="0" fontId="0" fillId="0" borderId="10" xfId="0" applyBorder="1"/>
    <xf numFmtId="10" fontId="0" fillId="0" borderId="18" xfId="0" applyNumberFormat="1" applyBorder="1"/>
    <xf numFmtId="10" fontId="0" fillId="0" borderId="19" xfId="0" applyNumberFormat="1" applyBorder="1"/>
    <xf numFmtId="10" fontId="0" fillId="0" borderId="20" xfId="0" applyNumberFormat="1" applyBorder="1"/>
    <xf numFmtId="164" fontId="0" fillId="0" borderId="21" xfId="0" applyNumberFormat="1" applyBorder="1"/>
    <xf numFmtId="164" fontId="0" fillId="0" borderId="17" xfId="0" applyNumberFormat="1" applyBorder="1"/>
    <xf numFmtId="164" fontId="0" fillId="0" borderId="11" xfId="0" applyNumberFormat="1" applyBorder="1"/>
    <xf numFmtId="164" fontId="0" fillId="0" borderId="12" xfId="0" applyNumberFormat="1" applyBorder="1"/>
    <xf numFmtId="164" fontId="0" fillId="0" borderId="13" xfId="0" applyNumberFormat="1" applyBorder="1"/>
    <xf numFmtId="164" fontId="0" fillId="0" borderId="14" xfId="0" applyNumberFormat="1" applyBorder="1"/>
    <xf numFmtId="164" fontId="0" fillId="0" borderId="16" xfId="0" applyNumberFormat="1" applyBorder="1"/>
    <xf numFmtId="0" fontId="0" fillId="0" borderId="18" xfId="0" applyBorder="1" applyAlignment="1">
      <alignment horizontal="left"/>
    </xf>
    <xf numFmtId="0" fontId="0" fillId="0" borderId="20" xfId="0" applyBorder="1" applyAlignment="1">
      <alignment horizontal="left"/>
    </xf>
    <xf numFmtId="42" fontId="0" fillId="0" borderId="18" xfId="0" applyNumberFormat="1" applyBorder="1"/>
    <xf numFmtId="42" fontId="0" fillId="0" borderId="19" xfId="0" applyNumberFormat="1" applyBorder="1"/>
    <xf numFmtId="42" fontId="0" fillId="0" borderId="20" xfId="0" applyNumberFormat="1" applyBorder="1"/>
    <xf numFmtId="0" fontId="18" fillId="0" borderId="0" xfId="0" applyFont="1"/>
    <xf numFmtId="2" fontId="0" fillId="0" borderId="0" xfId="0" applyNumberFormat="1"/>
    <xf numFmtId="0" fontId="0" fillId="0" borderId="23" xfId="0" applyBorder="1"/>
    <xf numFmtId="42" fontId="0" fillId="0" borderId="15" xfId="0" applyNumberFormat="1" applyBorder="1"/>
    <xf numFmtId="42" fontId="0" fillId="0" borderId="17" xfId="0" applyNumberFormat="1" applyBorder="1"/>
    <xf numFmtId="10" fontId="0" fillId="0" borderId="0" xfId="0" applyNumberFormat="1"/>
    <xf numFmtId="44" fontId="0" fillId="0" borderId="14" xfId="42" applyFont="1" applyBorder="1"/>
    <xf numFmtId="0" fontId="0" fillId="0" borderId="19" xfId="0" applyBorder="1" applyAlignment="1">
      <alignment horizontal="left"/>
    </xf>
    <xf numFmtId="0" fontId="0" fillId="0" borderId="17" xfId="0" pivotButton="1" applyBorder="1"/>
    <xf numFmtId="0" fontId="0" fillId="0" borderId="15" xfId="0" applyBorder="1" applyAlignment="1">
      <alignment horizontal="left"/>
    </xf>
    <xf numFmtId="0" fontId="0" fillId="0" borderId="17" xfId="0" applyBorder="1" applyAlignment="1">
      <alignment horizontal="left"/>
    </xf>
    <xf numFmtId="10" fontId="0" fillId="0" borderId="21" xfId="0" applyNumberFormat="1" applyBorder="1"/>
    <xf numFmtId="42" fontId="0" fillId="0" borderId="21" xfId="0" applyNumberFormat="1" applyBorder="1"/>
    <xf numFmtId="44" fontId="0" fillId="0" borderId="20" xfId="0" applyNumberFormat="1" applyBorder="1"/>
    <xf numFmtId="0" fontId="0" fillId="0" borderId="20" xfId="0" applyBorder="1"/>
    <xf numFmtId="0" fontId="0" fillId="0" borderId="20" xfId="0" pivotButton="1" applyBorder="1"/>
    <xf numFmtId="44" fontId="0" fillId="0" borderId="19" xfId="0" applyNumberFormat="1" applyBorder="1"/>
    <xf numFmtId="10" fontId="0" fillId="0" borderId="15" xfId="43" applyNumberFormat="1" applyFont="1" applyBorder="1"/>
    <xf numFmtId="44" fontId="0" fillId="0" borderId="0" xfId="42" applyFont="1" applyBorder="1"/>
    <xf numFmtId="10" fontId="0" fillId="0" borderId="0" xfId="43" applyNumberFormat="1" applyFont="1" applyBorder="1"/>
    <xf numFmtId="164" fontId="0" fillId="0" borderId="0" xfId="42" applyNumberFormat="1" applyFont="1" applyBorder="1"/>
    <xf numFmtId="164" fontId="0" fillId="0" borderId="20" xfId="0" applyNumberFormat="1" applyBorder="1"/>
    <xf numFmtId="2" fontId="0" fillId="0" borderId="20" xfId="0" applyNumberFormat="1" applyBorder="1" applyAlignment="1">
      <alignment horizontal="right" vertical="center"/>
    </xf>
    <xf numFmtId="2" fontId="0" fillId="0" borderId="20" xfId="0" applyNumberFormat="1" applyBorder="1"/>
    <xf numFmtId="44" fontId="0" fillId="0" borderId="11" xfId="42" applyFont="1" applyBorder="1"/>
    <xf numFmtId="9" fontId="0" fillId="0" borderId="13" xfId="43" applyFont="1" applyBorder="1"/>
    <xf numFmtId="9" fontId="0" fillId="0" borderId="15" xfId="43" applyFont="1" applyBorder="1"/>
    <xf numFmtId="44" fontId="16" fillId="0" borderId="25" xfId="17" applyNumberFormat="1" applyBorder="1"/>
    <xf numFmtId="44" fontId="0" fillId="0" borderId="14" xfId="0" applyNumberFormat="1" applyBorder="1"/>
    <xf numFmtId="44" fontId="16" fillId="0" borderId="26" xfId="17" applyNumberFormat="1" applyBorder="1"/>
    <xf numFmtId="9" fontId="0" fillId="0" borderId="17" xfId="43" applyFont="1" applyBorder="1"/>
    <xf numFmtId="44" fontId="0" fillId="0" borderId="15" xfId="42" applyFont="1" applyBorder="1"/>
    <xf numFmtId="44" fontId="0" fillId="0" borderId="21" xfId="42" applyFont="1" applyBorder="1"/>
    <xf numFmtId="44" fontId="0" fillId="0" borderId="17" xfId="42" applyFont="1" applyBorder="1"/>
    <xf numFmtId="0" fontId="0" fillId="0" borderId="11" xfId="0" applyBorder="1"/>
    <xf numFmtId="0" fontId="16" fillId="0" borderId="14" xfId="0" applyFont="1" applyBorder="1"/>
    <xf numFmtId="0" fontId="0" fillId="33" borderId="22" xfId="0" applyFill="1" applyBorder="1"/>
    <xf numFmtId="0" fontId="0" fillId="33" borderId="23" xfId="0" applyFill="1" applyBorder="1"/>
    <xf numFmtId="0" fontId="0" fillId="33" borderId="24" xfId="0" applyFill="1" applyBorder="1"/>
    <xf numFmtId="0" fontId="16" fillId="33" borderId="18" xfId="0" applyFont="1" applyFill="1" applyBorder="1"/>
    <xf numFmtId="0" fontId="16" fillId="33" borderId="19" xfId="0" applyFont="1" applyFill="1" applyBorder="1"/>
    <xf numFmtId="0" fontId="16" fillId="33" borderId="20" xfId="0" applyFont="1" applyFill="1" applyBorder="1"/>
    <xf numFmtId="44" fontId="0" fillId="34" borderId="14" xfId="42" applyFont="1" applyFill="1" applyBorder="1"/>
    <xf numFmtId="44" fontId="0" fillId="34" borderId="0" xfId="42" applyFont="1" applyFill="1" applyBorder="1"/>
    <xf numFmtId="44" fontId="0" fillId="34" borderId="15" xfId="42" applyFont="1" applyFill="1" applyBorder="1"/>
    <xf numFmtId="44" fontId="0" fillId="34" borderId="16" xfId="42" applyFont="1" applyFill="1" applyBorder="1"/>
    <xf numFmtId="44" fontId="0" fillId="34" borderId="21" xfId="42" applyFont="1" applyFill="1" applyBorder="1"/>
    <xf numFmtId="44" fontId="0" fillId="34" borderId="17" xfId="42" applyFont="1" applyFill="1" applyBorder="1"/>
    <xf numFmtId="0" fontId="16" fillId="33" borderId="14" xfId="0" applyFont="1" applyFill="1" applyBorder="1" applyAlignment="1">
      <alignment horizontal="center"/>
    </xf>
    <xf numFmtId="0" fontId="16" fillId="33" borderId="15" xfId="0" applyFont="1" applyFill="1"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xf>
    <xf numFmtId="0" fontId="16" fillId="0" borderId="24" xfId="0" applyFont="1" applyBorder="1" applyAlignment="1">
      <alignment horizontal="center"/>
    </xf>
    <xf numFmtId="0" fontId="16" fillId="0" borderId="0" xfId="0" applyFont="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0" fontId="0" fillId="0" borderId="23" xfId="0" applyBorder="1" applyAlignment="1">
      <alignment horizontal="center"/>
    </xf>
    <xf numFmtId="0" fontId="16" fillId="0" borderId="14" xfId="0" applyFont="1" applyBorder="1" applyAlignment="1">
      <alignment horizontal="center"/>
    </xf>
    <xf numFmtId="0" fontId="16" fillId="0" borderId="16" xfId="0" applyFont="1" applyBorder="1" applyAlignment="1">
      <alignment horizontal="center"/>
    </xf>
    <xf numFmtId="0" fontId="16" fillId="0" borderId="21" xfId="0" applyFont="1" applyBorder="1" applyAlignment="1">
      <alignment horizontal="center"/>
    </xf>
    <xf numFmtId="0" fontId="0" fillId="0" borderId="19" xfId="0" applyNumberFormat="1" applyBorder="1" applyAlignment="1">
      <alignment horizontal="left"/>
    </xf>
    <xf numFmtId="0" fontId="0" fillId="0" borderId="20" xfId="0" applyNumberFormat="1" applyBorder="1" applyAlignment="1">
      <alignment horizontal="left"/>
    </xf>
    <xf numFmtId="0" fontId="0" fillId="0" borderId="0" xfId="0" applyNumberFormat="1"/>
    <xf numFmtId="0" fontId="0" fillId="0" borderId="20" xfId="0" applyNumberFormat="1" applyBorder="1"/>
    <xf numFmtId="0" fontId="0" fillId="0" borderId="0" xfId="0" applyBorder="1"/>
    <xf numFmtId="10" fontId="0" fillId="0" borderId="0" xfId="0" applyNumberFormat="1" applyBorder="1"/>
    <xf numFmtId="42" fontId="0" fillId="0" borderId="0" xfId="0" applyNumberFormat="1" applyBorder="1"/>
    <xf numFmtId="0" fontId="0" fillId="0" borderId="19" xfId="0" applyNumberFormat="1" applyBorder="1"/>
    <xf numFmtId="164" fontId="0" fillId="0" borderId="0" xfId="0" applyNumberFormat="1" applyBorder="1"/>
    <xf numFmtId="0" fontId="0" fillId="0" borderId="10" xfId="0" pivotButton="1" applyNumberFormat="1" applyBorder="1"/>
    <xf numFmtId="0" fontId="0" fillId="0" borderId="18" xfId="0" applyNumberFormat="1" applyBorder="1" applyAlignment="1">
      <alignment horizontal="left"/>
    </xf>
    <xf numFmtId="0" fontId="0" fillId="0" borderId="10" xfId="0" applyNumberFormat="1" applyBorder="1" applyAlignment="1">
      <alignment horizontal="left"/>
    </xf>
    <xf numFmtId="0" fontId="0" fillId="0" borderId="22" xfId="0" applyNumberFormat="1" applyBorder="1"/>
    <xf numFmtId="0" fontId="0" fillId="0" borderId="23" xfId="0" applyNumberFormat="1" applyBorder="1"/>
    <xf numFmtId="0" fontId="0" fillId="0" borderId="24" xfId="0" applyNumberFormat="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43">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numFmt numFmtId="0" formatCode="General"/>
    </dxf>
    <dxf>
      <numFmt numFmtId="0" formatCode="General"/>
    </dxf>
    <dxf>
      <numFmt numFmtId="164" formatCode="_(&quot;$&quot;* #,##0_);_(&quot;$&quot;* \(#,##0\);_(&quot;$&quot;* &quot;-&quot;??_);_(@_)"/>
    </dxf>
    <dxf>
      <numFmt numFmtId="164"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alignment vertical="center"/>
    </dxf>
    <dxf>
      <alignment horizontal="righ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4" formatCode="0.00%"/>
    </dxf>
    <dxf>
      <numFmt numFmtId="32" formatCode="_(&quot;$&quot;* #,##0_);_(&quot;$&quot;* \(#,##0\);_(&quot;$&quot;* &quot;-&quot;_);_(@_)"/>
    </dxf>
    <dxf>
      <numFmt numFmtId="32" formatCode="_(&quot;$&quot;* #,##0_);_(&quot;$&quot;* \(#,##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2" formatCode="_(&quot;$&quot;* #,##0_);_(&quot;$&quot;* \(#,##0\);_(&quot;$&quot;* &quot;-&quot;_);_(@_)"/>
    </dxf>
    <dxf>
      <numFmt numFmtId="32" formatCode="_(&quot;$&quot;* #,##0_);_(&quot;$&quot;* \(#,##0\);_(&quot;$&quot;* &quot;-&quot;_);_(@_)"/>
    </dxf>
    <dxf>
      <numFmt numFmtId="14" formatCode="0.00%"/>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right"/>
    </dxf>
    <dxf>
      <alignment vertical="cent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2" formatCode="_(&quot;$&quot;* #,##0_);_(&quot;$&quot;* \(#,##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quot;$&quot;* #,##0_);_(&quot;$&quot;* \(#,##0\);_(&quot;$&quot;* &quot;-&quot;??_);_(@_)"/>
    </dxf>
    <dxf>
      <numFmt numFmtId="164" formatCode="_(&quot;$&quot;* #,##0_);_(&quot;$&quot;* \(#,##0\);_(&quot;$&quot;* &quot;-&quot;??_);_(@_)"/>
    </dxf>
    <dxf>
      <numFmt numFmtId="0" formatCode="General"/>
    </dxf>
    <dxf>
      <numFmt numFmtId="0" formatCode="General"/>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34" formatCode="_(&quot;$&quot;* #,##0.00_);_(&quot;$&quot;* \(#,##0.00\);_(&quot;$&quot;*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2" formatCode="0.0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_(&quot;$&quot;* #,##0_);_(&quot;$&quot;* \(#,##0\);_(&quot;$&quot;* &quot;-&quot;??_);_(@_)"/>
    </dxf>
    <dxf>
      <numFmt numFmtId="2" formatCode="0.00"/>
    </dxf>
    <dxf>
      <numFmt numFmtId="19" formatCode="m/d/yyyy"/>
    </dxf>
    <dxf>
      <numFmt numFmtId="19" formatCode="m/d/yyyy"/>
    </dxf>
  </dxfs>
  <tableStyles count="0" defaultTableStyle="TableStyleMedium2" defaultPivotStyle="PivotStyleLight16"/>
  <colors>
    <mruColors>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connections" Target="connections.xml"/><Relationship Id="rId21" Type="http://schemas.openxmlformats.org/officeDocument/2006/relationships/pivotCacheDefinition" Target="pivotCache/pivotCacheDefinition13.xml"/><Relationship Id="rId34" Type="http://schemas.microsoft.com/office/2007/relationships/slicerCache" Target="slicerCaches/slicerCache5.xml"/><Relationship Id="rId42" Type="http://schemas.openxmlformats.org/officeDocument/2006/relationships/sheetMetadata" Target="metadata.xml"/><Relationship Id="rId47" Type="http://schemas.openxmlformats.org/officeDocument/2006/relationships/customXml" Target="../customXml/item3.xml"/><Relationship Id="rId50" Type="http://schemas.openxmlformats.org/officeDocument/2006/relationships/customXml" Target="../customXml/item6.xml"/><Relationship Id="rId55" Type="http://schemas.openxmlformats.org/officeDocument/2006/relationships/customXml" Target="../customXml/item11.xml"/><Relationship Id="rId63" Type="http://schemas.openxmlformats.org/officeDocument/2006/relationships/customXml" Target="../customXml/item19.xml"/><Relationship Id="rId68" Type="http://schemas.openxmlformats.org/officeDocument/2006/relationships/customXml" Target="../customXml/item24.xml"/><Relationship Id="rId76" Type="http://schemas.openxmlformats.org/officeDocument/2006/relationships/customXml" Target="../customXml/item32.xml"/><Relationship Id="rId7" Type="http://schemas.openxmlformats.org/officeDocument/2006/relationships/worksheet" Target="worksheets/sheet7.xml"/><Relationship Id="rId71" Type="http://schemas.openxmlformats.org/officeDocument/2006/relationships/customXml" Target="../customXml/item2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3.xml"/><Relationship Id="rId37" Type="http://schemas.microsoft.com/office/2011/relationships/timelineCache" Target="timelineCaches/timelineCache1.xml"/><Relationship Id="rId40" Type="http://schemas.openxmlformats.org/officeDocument/2006/relationships/styles" Target="styles.xml"/><Relationship Id="rId45" Type="http://schemas.openxmlformats.org/officeDocument/2006/relationships/customXml" Target="../customXml/item1.xml"/><Relationship Id="rId53" Type="http://schemas.openxmlformats.org/officeDocument/2006/relationships/customXml" Target="../customXml/item9.xml"/><Relationship Id="rId58" Type="http://schemas.openxmlformats.org/officeDocument/2006/relationships/customXml" Target="../customXml/item14.xml"/><Relationship Id="rId66" Type="http://schemas.openxmlformats.org/officeDocument/2006/relationships/customXml" Target="../customXml/item22.xml"/><Relationship Id="rId74" Type="http://schemas.openxmlformats.org/officeDocument/2006/relationships/customXml" Target="../customXml/item30.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pivotCacheDefinition" Target="pivotCache/pivotCacheDefinition22.xml"/><Relationship Id="rId49" Type="http://schemas.openxmlformats.org/officeDocument/2006/relationships/customXml" Target="../customXml/item5.xml"/><Relationship Id="rId57" Type="http://schemas.openxmlformats.org/officeDocument/2006/relationships/customXml" Target="../customXml/item13.xml"/><Relationship Id="rId61" Type="http://schemas.openxmlformats.org/officeDocument/2006/relationships/customXml" Target="../customXml/item17.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microsoft.com/office/2007/relationships/slicerCache" Target="slicerCaches/slicerCache2.xml"/><Relationship Id="rId44" Type="http://schemas.openxmlformats.org/officeDocument/2006/relationships/calcChain" Target="calcChain.xml"/><Relationship Id="rId52" Type="http://schemas.openxmlformats.org/officeDocument/2006/relationships/customXml" Target="../customXml/item8.xml"/><Relationship Id="rId60" Type="http://schemas.openxmlformats.org/officeDocument/2006/relationships/customXml" Target="../customXml/item16.xml"/><Relationship Id="rId65" Type="http://schemas.openxmlformats.org/officeDocument/2006/relationships/customXml" Target="../customXml/item21.xml"/><Relationship Id="rId73" Type="http://schemas.openxmlformats.org/officeDocument/2006/relationships/customXml" Target="../customXml/item29.xml"/><Relationship Id="rId78"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1.xml"/><Relationship Id="rId35" Type="http://schemas.microsoft.com/office/2007/relationships/slicerCache" Target="slicerCaches/slicerCache6.xml"/><Relationship Id="rId43" Type="http://schemas.openxmlformats.org/officeDocument/2006/relationships/powerPivotData" Target="model/item.data"/><Relationship Id="rId48" Type="http://schemas.openxmlformats.org/officeDocument/2006/relationships/customXml" Target="../customXml/item4.xml"/><Relationship Id="rId56" Type="http://schemas.openxmlformats.org/officeDocument/2006/relationships/customXml" Target="../customXml/item12.xml"/><Relationship Id="rId64" Type="http://schemas.openxmlformats.org/officeDocument/2006/relationships/customXml" Target="../customXml/item20.xml"/><Relationship Id="rId69" Type="http://schemas.openxmlformats.org/officeDocument/2006/relationships/customXml" Target="../customXml/item25.xml"/><Relationship Id="rId77" Type="http://schemas.openxmlformats.org/officeDocument/2006/relationships/customXml" Target="../customXml/item33.xml"/><Relationship Id="rId8" Type="http://schemas.openxmlformats.org/officeDocument/2006/relationships/worksheet" Target="worksheets/sheet8.xml"/><Relationship Id="rId51" Type="http://schemas.openxmlformats.org/officeDocument/2006/relationships/customXml" Target="../customXml/item7.xml"/><Relationship Id="rId72" Type="http://schemas.openxmlformats.org/officeDocument/2006/relationships/customXml" Target="../customXml/item2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4.xml"/><Relationship Id="rId38" Type="http://schemas.openxmlformats.org/officeDocument/2006/relationships/theme" Target="theme/theme1.xml"/><Relationship Id="rId46" Type="http://schemas.openxmlformats.org/officeDocument/2006/relationships/customXml" Target="../customXml/item2.xml"/><Relationship Id="rId59" Type="http://schemas.openxmlformats.org/officeDocument/2006/relationships/customXml" Target="../customXml/item15.xml"/><Relationship Id="rId67" Type="http://schemas.openxmlformats.org/officeDocument/2006/relationships/customXml" Target="../customXml/item23.xml"/><Relationship Id="rId20" Type="http://schemas.openxmlformats.org/officeDocument/2006/relationships/pivotCacheDefinition" Target="pivotCache/pivotCacheDefinition12.xml"/><Relationship Id="rId41" Type="http://schemas.openxmlformats.org/officeDocument/2006/relationships/sharedStrings" Target="sharedStrings.xml"/><Relationship Id="rId54" Type="http://schemas.openxmlformats.org/officeDocument/2006/relationships/customXml" Target="../customXml/item10.xml"/><Relationship Id="rId62" Type="http://schemas.openxmlformats.org/officeDocument/2006/relationships/customXml" Target="../customXml/item18.xml"/><Relationship Id="rId70" Type="http://schemas.openxmlformats.org/officeDocument/2006/relationships/customXml" Target="../customXml/item26.xml"/><Relationship Id="rId75"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[ss.xlsx]Pivots!SCDP Over Time</c:name>
    <c:fmtId val="23"/>
  </c:pivotSource>
  <c:chart>
    <c:title>
      <c:tx>
        <c:rich>
          <a:bodyPr rot="0" spcFirstLastPara="1" vertOverflow="ellipsis" vert="horz" wrap="square" anchor="ctr" anchorCtr="1"/>
          <a:lstStyle/>
          <a:p>
            <a:pPr>
              <a:defRPr sz="1800" b="1" i="0" u="none" strike="noStrike" kern="1200" cap="all" spc="120" normalizeH="0" baseline="0">
                <a:solidFill>
                  <a:schemeClr val="tx1">
                    <a:lumMod val="65000"/>
                    <a:lumOff val="35000"/>
                  </a:schemeClr>
                </a:solidFill>
                <a:latin typeface="+mn-lt"/>
                <a:ea typeface="+mn-ea"/>
                <a:cs typeface="+mn-cs"/>
              </a:defRPr>
            </a:pPr>
            <a:r>
              <a:rPr lang="en-US" sz="1800" b="1">
                <a:solidFill>
                  <a:sysClr val="windowText" lastClr="000000"/>
                </a:solidFill>
              </a:rPr>
              <a:t>Revenue</a:t>
            </a:r>
            <a:r>
              <a:rPr lang="en-US" sz="1800" b="1" baseline="0">
                <a:solidFill>
                  <a:sysClr val="windowText" lastClr="000000"/>
                </a:solidFill>
              </a:rPr>
              <a:t> Breakdown</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diamond"/>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square"/>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triangle"/>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x"/>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6576" tIns="19050" rIns="38100" bIns="19050" anchor="ctr" anchorCtr="0">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pivotFmt>
      <c:pivotFmt>
        <c:idx val="13"/>
        <c:spPr>
          <a:solidFill>
            <a:schemeClr val="accent6"/>
          </a:solidFill>
          <a:ln>
            <a:noFill/>
          </a:ln>
          <a:effectLst/>
        </c:spPr>
      </c:pivotFmt>
      <c:pivotFmt>
        <c:idx val="14"/>
        <c:spPr>
          <a:solidFill>
            <a:schemeClr val="accent6"/>
          </a:solidFill>
          <a:ln>
            <a:noFill/>
          </a:ln>
          <a:effectLst/>
        </c:spPr>
      </c:pivotFmt>
      <c:pivotFmt>
        <c:idx val="15"/>
        <c:spPr>
          <a:solidFill>
            <a:schemeClr val="accent6"/>
          </a:solidFill>
          <a:ln>
            <a:noFill/>
          </a:ln>
          <a:effectLst/>
        </c:spPr>
        <c:dLbl>
          <c:idx val="0"/>
          <c:spPr>
            <a:noFill/>
            <a:ln>
              <a:noFill/>
            </a:ln>
            <a:effectLst/>
          </c:spPr>
          <c:txPr>
            <a:bodyPr rot="-2700000" spcFirstLastPara="1" vertOverflow="clip" horzOverflow="clip" vert="horz" wrap="square" lIns="36576" tIns="19050" rIns="38100" bIns="19050" anchor="ctr" anchorCtr="0">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6576" tIns="19050" rIns="38100" bIns="19050" anchor="ctr" anchorCtr="0">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6"/>
          </a:solidFill>
          <a:ln>
            <a:noFill/>
          </a:ln>
          <a:effectLst/>
        </c:spPr>
        <c:dLbl>
          <c:idx val="0"/>
          <c:spPr>
            <a:noFill/>
            <a:ln>
              <a:noFill/>
            </a:ln>
            <a:effectLst/>
          </c:spPr>
          <c:txPr>
            <a:bodyPr rot="-2700000" spcFirstLastPara="1" vertOverflow="clip" horzOverflow="clip" vert="horz" wrap="square" lIns="36576" tIns="19050" rIns="38100" bIns="19050" anchor="ctr" anchorCtr="0">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6576" tIns="19050" rIns="38100" bIns="19050" anchor="ctr" anchorCtr="0">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6"/>
          </a:solidFill>
          <a:ln>
            <a:noFill/>
          </a:ln>
          <a:effectLst/>
        </c:spPr>
        <c:dLbl>
          <c:idx val="0"/>
          <c:spPr>
            <a:noFill/>
            <a:ln>
              <a:noFill/>
            </a:ln>
            <a:effectLst/>
          </c:spPr>
          <c:txPr>
            <a:bodyPr rot="-2700000" spcFirstLastPara="1" vertOverflow="clip" horzOverflow="clip" vert="horz" wrap="square" lIns="36576" tIns="19050" rIns="38100" bIns="19050" anchor="ctr" anchorCtr="0">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3"/>
        <c:spPr>
          <a:solidFill>
            <a:schemeClr val="accent6"/>
          </a:solidFill>
          <a:ln>
            <a:noFill/>
          </a:ln>
          <a:effectLst/>
        </c:spPr>
        <c:marker>
          <c:symbol val="none"/>
        </c:marker>
        <c:dLbl>
          <c:idx val="0"/>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719032416510728E-2"/>
          <c:y val="0.17416398642992467"/>
          <c:w val="0.95055738689246949"/>
          <c:h val="0.65690737858102588"/>
        </c:manualLayout>
      </c:layout>
      <c:barChart>
        <c:barDir val="col"/>
        <c:grouping val="clustered"/>
        <c:varyColors val="0"/>
        <c:ser>
          <c:idx val="0"/>
          <c:order val="0"/>
          <c:tx>
            <c:strRef>
              <c:f>Pivots!$V$3</c:f>
              <c:strCache>
                <c:ptCount val="1"/>
                <c:pt idx="0">
                  <c:v>Sum of Sales</c:v>
                </c:pt>
              </c:strCache>
            </c:strRef>
          </c:tx>
          <c:spPr>
            <a:solidFill>
              <a:schemeClr val="accent6"/>
            </a:solidFill>
            <a:ln>
              <a:noFill/>
            </a:ln>
            <a:effectLst/>
          </c:spPr>
          <c:invertIfNegative val="0"/>
          <c:dPt>
            <c:idx val="3"/>
            <c:invertIfNegative val="0"/>
            <c:bubble3D val="0"/>
            <c:extLst>
              <c:ext xmlns:c16="http://schemas.microsoft.com/office/drawing/2014/chart" uri="{C3380CC4-5D6E-409C-BE32-E72D297353CC}">
                <c16:uniqueId val="{00000000-E6F3-4146-88DC-05D23126C513}"/>
              </c:ext>
            </c:extLst>
          </c:dPt>
          <c:dLbls>
            <c:dLbl>
              <c:idx val="3"/>
              <c:spPr>
                <a:noFill/>
                <a:ln>
                  <a:noFill/>
                </a:ln>
                <a:effectLst/>
              </c:spPr>
              <c:txPr>
                <a:bodyPr rot="-2700000" spcFirstLastPara="1" vertOverflow="clip" horzOverflow="clip" vert="horz" wrap="square" lIns="36576" tIns="19050" rIns="38100" bIns="19050" anchor="ctr" anchorCtr="0">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0-E6F3-4146-88DC-05D23126C513}"/>
                </c:ext>
              </c:extLst>
            </c:dLbl>
            <c:spPr>
              <a:noFill/>
              <a:ln>
                <a:noFill/>
              </a:ln>
              <a:effectLst/>
            </c:spPr>
            <c:txPr>
              <a:bodyPr rot="-2700000" spcFirstLastPara="1" vertOverflow="clip" horzOverflow="clip" vert="horz" wrap="square" lIns="36576" tIns="19050" rIns="38100" bIns="19050" anchor="ctr" anchorCtr="0">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tx1">
                          <a:lumMod val="35000"/>
                          <a:lumOff val="65000"/>
                        </a:schemeClr>
                      </a:solidFill>
                    </a:ln>
                    <a:effectLst/>
                  </c:spPr>
                </c15:leaderLines>
              </c:ext>
            </c:extLst>
          </c:dLbls>
          <c:cat>
            <c:strRef>
              <c:f>Pivots!$U$4:$U$8</c:f>
              <c:strCache>
                <c:ptCount val="4"/>
                <c:pt idx="0">
                  <c:v>2014</c:v>
                </c:pt>
                <c:pt idx="1">
                  <c:v>2015</c:v>
                </c:pt>
                <c:pt idx="2">
                  <c:v>2016</c:v>
                </c:pt>
                <c:pt idx="3">
                  <c:v>2017</c:v>
                </c:pt>
              </c:strCache>
            </c:strRef>
          </c:cat>
          <c:val>
            <c:numRef>
              <c:f>Pivots!$V$4:$V$8</c:f>
              <c:numCache>
                <c:formatCode>_("$"* #,##0_);_("$"* \(#,##0\);_("$"* "-"??_);_(@_)</c:formatCode>
                <c:ptCount val="4"/>
                <c:pt idx="0">
                  <c:v>103838.1646</c:v>
                </c:pt>
                <c:pt idx="1">
                  <c:v>102874.22199999999</c:v>
                </c:pt>
                <c:pt idx="2">
                  <c:v>147429.37599999999</c:v>
                </c:pt>
                <c:pt idx="3">
                  <c:v>147098.12820000001</c:v>
                </c:pt>
              </c:numCache>
            </c:numRef>
          </c:val>
          <c:extLst>
            <c:ext xmlns:c16="http://schemas.microsoft.com/office/drawing/2014/chart" uri="{C3380CC4-5D6E-409C-BE32-E72D297353CC}">
              <c16:uniqueId val="{00000002-233C-4B6C-BF2D-3EAE4A849CC8}"/>
            </c:ext>
          </c:extLst>
        </c:ser>
        <c:ser>
          <c:idx val="1"/>
          <c:order val="1"/>
          <c:tx>
            <c:strRef>
              <c:f>Pivots!$W$3</c:f>
              <c:strCache>
                <c:ptCount val="1"/>
                <c:pt idx="0">
                  <c:v>COGS</c:v>
                </c:pt>
              </c:strCache>
            </c:strRef>
          </c:tx>
          <c:spPr>
            <a:solidFill>
              <a:schemeClr val="accent5"/>
            </a:solidFill>
            <a:ln>
              <a:noFill/>
            </a:ln>
            <a:effectLst/>
          </c:spPr>
          <c:invertIfNegative val="0"/>
          <c:dLbls>
            <c:spPr>
              <a:noFill/>
              <a:ln>
                <a:noFill/>
              </a:ln>
              <a:effectLst/>
            </c:spPr>
            <c:txPr>
              <a:bodyPr rot="-270000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Pivots!$U$4:$U$8</c:f>
              <c:strCache>
                <c:ptCount val="4"/>
                <c:pt idx="0">
                  <c:v>2014</c:v>
                </c:pt>
                <c:pt idx="1">
                  <c:v>2015</c:v>
                </c:pt>
                <c:pt idx="2">
                  <c:v>2016</c:v>
                </c:pt>
                <c:pt idx="3">
                  <c:v>2017</c:v>
                </c:pt>
              </c:strCache>
            </c:strRef>
          </c:cat>
          <c:val>
            <c:numRef>
              <c:f>Pivots!$W$4:$W$8</c:f>
              <c:numCache>
                <c:formatCode>_("$"* #,##0_);_("$"* \(#,##0\);_("$"* "-"??_);_(@_)</c:formatCode>
                <c:ptCount val="4"/>
                <c:pt idx="0">
                  <c:v>103298.6112</c:v>
                </c:pt>
                <c:pt idx="1">
                  <c:v>91157.42</c:v>
                </c:pt>
                <c:pt idx="2">
                  <c:v>127530.21309999999</c:v>
                </c:pt>
                <c:pt idx="3">
                  <c:v>139547.28400000001</c:v>
                </c:pt>
              </c:numCache>
            </c:numRef>
          </c:val>
          <c:extLst>
            <c:ext xmlns:c16="http://schemas.microsoft.com/office/drawing/2014/chart" uri="{C3380CC4-5D6E-409C-BE32-E72D297353CC}">
              <c16:uniqueId val="{00000003-233C-4B6C-BF2D-3EAE4A849CC8}"/>
            </c:ext>
          </c:extLst>
        </c:ser>
        <c:ser>
          <c:idx val="2"/>
          <c:order val="2"/>
          <c:tx>
            <c:strRef>
              <c:f>Pivots!$X$3</c:f>
              <c:strCache>
                <c:ptCount val="1"/>
                <c:pt idx="0">
                  <c:v>Sum of Discount</c:v>
                </c:pt>
              </c:strCache>
            </c:strRef>
          </c:tx>
          <c:spPr>
            <a:solidFill>
              <a:schemeClr val="accent4"/>
            </a:solidFill>
            <a:ln>
              <a:noFill/>
            </a:ln>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Pivots!$U$4:$U$8</c:f>
              <c:strCache>
                <c:ptCount val="4"/>
                <c:pt idx="0">
                  <c:v>2014</c:v>
                </c:pt>
                <c:pt idx="1">
                  <c:v>2015</c:v>
                </c:pt>
                <c:pt idx="2">
                  <c:v>2016</c:v>
                </c:pt>
                <c:pt idx="3">
                  <c:v>2017</c:v>
                </c:pt>
              </c:strCache>
            </c:strRef>
          </c:cat>
          <c:val>
            <c:numRef>
              <c:f>Pivots!$X$4:$X$8</c:f>
              <c:numCache>
                <c:formatCode>_("$"* #,##0_);_("$"* \(#,##0\);_("$"* "-"??_);_(@_)</c:formatCode>
                <c:ptCount val="4"/>
                <c:pt idx="0">
                  <c:v>123.46000000000008</c:v>
                </c:pt>
                <c:pt idx="1">
                  <c:v>114.54000000000006</c:v>
                </c:pt>
                <c:pt idx="2">
                  <c:v>133.91999999999999</c:v>
                </c:pt>
                <c:pt idx="3">
                  <c:v>186.41999999999967</c:v>
                </c:pt>
              </c:numCache>
            </c:numRef>
          </c:val>
          <c:extLst>
            <c:ext xmlns:c16="http://schemas.microsoft.com/office/drawing/2014/chart" uri="{C3380CC4-5D6E-409C-BE32-E72D297353CC}">
              <c16:uniqueId val="{00000004-233C-4B6C-BF2D-3EAE4A849CC8}"/>
            </c:ext>
          </c:extLst>
        </c:ser>
        <c:ser>
          <c:idx val="3"/>
          <c:order val="3"/>
          <c:tx>
            <c:strRef>
              <c:f>Pivots!$Y$3</c:f>
              <c:strCache>
                <c:ptCount val="1"/>
                <c:pt idx="0">
                  <c:v>Sum of Profit</c:v>
                </c:pt>
              </c:strCache>
            </c:strRef>
          </c:tx>
          <c:spPr>
            <a:solidFill>
              <a:schemeClr val="accent6">
                <a:lumMod val="60000"/>
              </a:schemeClr>
            </a:solidFill>
            <a:ln>
              <a:noFill/>
            </a:ln>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Pivots!$U$4:$U$8</c:f>
              <c:strCache>
                <c:ptCount val="4"/>
                <c:pt idx="0">
                  <c:v>2014</c:v>
                </c:pt>
                <c:pt idx="1">
                  <c:v>2015</c:v>
                </c:pt>
                <c:pt idx="2">
                  <c:v>2016</c:v>
                </c:pt>
                <c:pt idx="3">
                  <c:v>2017</c:v>
                </c:pt>
              </c:strCache>
            </c:strRef>
          </c:cat>
          <c:val>
            <c:numRef>
              <c:f>Pivots!$Y$4:$Y$8</c:f>
              <c:numCache>
                <c:formatCode>_("$"* #,##0_);_("$"* \(#,##0\);_("$"* "-"??_);_(@_)</c:formatCode>
                <c:ptCount val="4"/>
                <c:pt idx="0">
                  <c:v>539.55340000000001</c:v>
                </c:pt>
                <c:pt idx="1">
                  <c:v>11716.802</c:v>
                </c:pt>
                <c:pt idx="2">
                  <c:v>19899.162899999999</c:v>
                </c:pt>
                <c:pt idx="3">
                  <c:v>7550.8441999999995</c:v>
                </c:pt>
              </c:numCache>
            </c:numRef>
          </c:val>
          <c:extLst>
            <c:ext xmlns:c16="http://schemas.microsoft.com/office/drawing/2014/chart" uri="{C3380CC4-5D6E-409C-BE32-E72D297353CC}">
              <c16:uniqueId val="{00000005-233C-4B6C-BF2D-3EAE4A849CC8}"/>
            </c:ext>
          </c:extLst>
        </c:ser>
        <c:dLbls>
          <c:dLblPos val="outEnd"/>
          <c:showLegendKey val="0"/>
          <c:showVal val="1"/>
          <c:showCatName val="0"/>
          <c:showSerName val="0"/>
          <c:showPercent val="0"/>
          <c:showBubbleSize val="0"/>
        </c:dLbls>
        <c:gapWidth val="444"/>
        <c:overlap val="-90"/>
        <c:axId val="1132256336"/>
        <c:axId val="1777254240"/>
      </c:barChart>
      <c:catAx>
        <c:axId val="1132256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all" spc="120" normalizeH="0" baseline="0">
                <a:solidFill>
                  <a:sysClr val="windowText" lastClr="000000"/>
                </a:solidFill>
                <a:latin typeface="+mn-lt"/>
                <a:ea typeface="+mn-ea"/>
                <a:cs typeface="+mn-cs"/>
              </a:defRPr>
            </a:pPr>
            <a:endParaRPr lang="en-US"/>
          </a:p>
        </c:txPr>
        <c:crossAx val="1777254240"/>
        <c:crosses val="autoZero"/>
        <c:auto val="1"/>
        <c:lblAlgn val="ctr"/>
        <c:lblOffset val="100"/>
        <c:noMultiLvlLbl val="0"/>
      </c:catAx>
      <c:valAx>
        <c:axId val="1777254240"/>
        <c:scaling>
          <c:orientation val="minMax"/>
        </c:scaling>
        <c:delete val="1"/>
        <c:axPos val="l"/>
        <c:numFmt formatCode="_(&quot;$&quot;* #,##0_);_(&quot;$&quot;* \(#,##0\);_(&quot;$&quot;* &quot;-&quot;??_);_(@_)" sourceLinked="1"/>
        <c:majorTickMark val="none"/>
        <c:minorTickMark val="none"/>
        <c:tickLblPos val="nextTo"/>
        <c:crossAx val="113225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[ss.xlsx]Pivots!Profit OVer Sales</c:name>
    <c:fmtId val="2"/>
  </c:pivotSource>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n-US">
                <a:solidFill>
                  <a:sysClr val="windowText" lastClr="000000"/>
                </a:solidFill>
              </a:rPr>
              <a:t>Sales &amp; Profit</a:t>
            </a:r>
          </a:p>
        </c:rich>
      </c:tx>
      <c:layout>
        <c:manualLayout>
          <c:xMode val="edge"/>
          <c:yMode val="edge"/>
          <c:x val="0.38618220305407813"/>
          <c:y val="1.855673852934555E-3"/>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diamond"/>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diamond"/>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diamond"/>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50000"/>
              </a:schemeClr>
            </a:solidFill>
            <a:round/>
          </a:ln>
          <a:effectLst/>
        </c:spPr>
        <c:marker>
          <c:symbol val="diamond"/>
          <c:size val="8"/>
          <c:spPr>
            <a:solidFill>
              <a:schemeClr val="accent6"/>
            </a:solidFill>
            <a:ln>
              <a:noFill/>
            </a:ln>
            <a:effectLst/>
          </c:spPr>
        </c:marker>
      </c:pivotFmt>
    </c:pivotFmts>
    <c:plotArea>
      <c:layout>
        <c:manualLayout>
          <c:layoutTarget val="inner"/>
          <c:xMode val="edge"/>
          <c:yMode val="edge"/>
          <c:x val="0.10677648792244018"/>
          <c:y val="0.11603632973086019"/>
          <c:w val="0.80875279288677615"/>
          <c:h val="0.67015970580835005"/>
        </c:manualLayout>
      </c:layout>
      <c:lineChart>
        <c:grouping val="standard"/>
        <c:varyColors val="0"/>
        <c:ser>
          <c:idx val="0"/>
          <c:order val="0"/>
          <c:tx>
            <c:strRef>
              <c:f>Pivots!$AF$3</c:f>
              <c:strCache>
                <c:ptCount val="1"/>
                <c:pt idx="0">
                  <c:v>Profit / Sales</c:v>
                </c:pt>
              </c:strCache>
            </c:strRef>
          </c:tx>
          <c:spPr>
            <a:ln w="28575" cap="rnd">
              <a:solidFill>
                <a:schemeClr val="accent6">
                  <a:lumMod val="50000"/>
                </a:schemeClr>
              </a:solidFill>
              <a:round/>
            </a:ln>
            <a:effectLst/>
          </c:spPr>
          <c:marker>
            <c:symbol val="diamond"/>
            <c:size val="8"/>
            <c:spPr>
              <a:solidFill>
                <a:schemeClr val="accent6"/>
              </a:solidFill>
              <a:ln>
                <a:noFill/>
              </a:ln>
              <a:effectLst/>
            </c:spPr>
          </c:marker>
          <c:dPt>
            <c:idx val="3"/>
            <c:marker>
              <c:symbol val="diamond"/>
              <c:size val="8"/>
              <c:spPr>
                <a:solidFill>
                  <a:schemeClr val="accent6"/>
                </a:solidFill>
                <a:ln>
                  <a:noFill/>
                </a:ln>
                <a:effectLst/>
              </c:spPr>
            </c:marker>
            <c:bubble3D val="0"/>
            <c:extLst>
              <c:ext xmlns:c16="http://schemas.microsoft.com/office/drawing/2014/chart" uri="{C3380CC4-5D6E-409C-BE32-E72D297353CC}">
                <c16:uniqueId val="{00000000-E6C0-4F40-8313-DD66A5D8071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Pivots!$AE$4:$AE$8</c:f>
              <c:strCache>
                <c:ptCount val="4"/>
                <c:pt idx="0">
                  <c:v>2014</c:v>
                </c:pt>
                <c:pt idx="1">
                  <c:v>2015</c:v>
                </c:pt>
                <c:pt idx="2">
                  <c:v>2016</c:v>
                </c:pt>
                <c:pt idx="3">
                  <c:v>2017</c:v>
                </c:pt>
              </c:strCache>
            </c:strRef>
          </c:cat>
          <c:val>
            <c:numRef>
              <c:f>Pivots!$AF$4:$AF$8</c:f>
              <c:numCache>
                <c:formatCode>0.00%</c:formatCode>
                <c:ptCount val="4"/>
                <c:pt idx="0">
                  <c:v>5.1960991614060171E-3</c:v>
                </c:pt>
                <c:pt idx="1">
                  <c:v>0.11389444092223609</c:v>
                </c:pt>
                <c:pt idx="2">
                  <c:v>0.13497420554774647</c:v>
                </c:pt>
                <c:pt idx="3">
                  <c:v>5.1332020960413546E-2</c:v>
                </c:pt>
              </c:numCache>
            </c:numRef>
          </c:val>
          <c:smooth val="0"/>
          <c:extLst>
            <c:ext xmlns:c16="http://schemas.microsoft.com/office/drawing/2014/chart" uri="{C3380CC4-5D6E-409C-BE32-E72D297353CC}">
              <c16:uniqueId val="{00000001-F782-4C56-BCE3-9A90EB542893}"/>
            </c:ext>
          </c:extLst>
        </c:ser>
        <c:ser>
          <c:idx val="1"/>
          <c:order val="1"/>
          <c:tx>
            <c:strRef>
              <c:f>Pivots!$AG$3</c:f>
              <c:strCache>
                <c:ptCount val="1"/>
                <c:pt idx="0">
                  <c:v>Sum of Sales</c:v>
                </c:pt>
              </c:strCache>
            </c:strRef>
          </c:tx>
          <c:spPr>
            <a:ln w="28575" cap="rnd">
              <a:solidFill>
                <a:schemeClr val="accent5"/>
              </a:solidFill>
              <a:round/>
            </a:ln>
            <a:effectLst/>
          </c:spPr>
          <c:marker>
            <c:symbol val="diamond"/>
            <c:size val="8"/>
            <c:spPr>
              <a:solidFill>
                <a:schemeClr val="accent5"/>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Pivots!$AE$4:$AE$8</c:f>
              <c:strCache>
                <c:ptCount val="4"/>
                <c:pt idx="0">
                  <c:v>2014</c:v>
                </c:pt>
                <c:pt idx="1">
                  <c:v>2015</c:v>
                </c:pt>
                <c:pt idx="2">
                  <c:v>2016</c:v>
                </c:pt>
                <c:pt idx="3">
                  <c:v>2017</c:v>
                </c:pt>
              </c:strCache>
            </c:strRef>
          </c:cat>
          <c:val>
            <c:numRef>
              <c:f>Pivots!$AG$4:$AG$8</c:f>
              <c:numCache>
                <c:formatCode>_("$"* #,##0_);_("$"* \(#,##0\);_("$"* "-"_);_(@_)</c:formatCode>
                <c:ptCount val="4"/>
                <c:pt idx="0">
                  <c:v>103838.1646</c:v>
                </c:pt>
                <c:pt idx="1">
                  <c:v>102874.22199999999</c:v>
                </c:pt>
                <c:pt idx="2">
                  <c:v>147429.37599999999</c:v>
                </c:pt>
                <c:pt idx="3">
                  <c:v>147098.12820000001</c:v>
                </c:pt>
              </c:numCache>
            </c:numRef>
          </c:val>
          <c:smooth val="0"/>
          <c:extLst>
            <c:ext xmlns:c16="http://schemas.microsoft.com/office/drawing/2014/chart" uri="{C3380CC4-5D6E-409C-BE32-E72D297353CC}">
              <c16:uniqueId val="{00000002-F782-4C56-BCE3-9A90EB542893}"/>
            </c:ext>
          </c:extLst>
        </c:ser>
        <c:ser>
          <c:idx val="2"/>
          <c:order val="2"/>
          <c:tx>
            <c:strRef>
              <c:f>Pivots!$AH$3</c:f>
              <c:strCache>
                <c:ptCount val="1"/>
                <c:pt idx="0">
                  <c:v>Sum of Profit</c:v>
                </c:pt>
              </c:strCache>
            </c:strRef>
          </c:tx>
          <c:spPr>
            <a:ln w="28575" cap="rnd">
              <a:solidFill>
                <a:schemeClr val="accent4"/>
              </a:solidFill>
              <a:round/>
            </a:ln>
            <a:effectLst/>
          </c:spPr>
          <c:marker>
            <c:symbol val="diamond"/>
            <c:size val="8"/>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Pivots!$AE$4:$AE$8</c:f>
              <c:strCache>
                <c:ptCount val="4"/>
                <c:pt idx="0">
                  <c:v>2014</c:v>
                </c:pt>
                <c:pt idx="1">
                  <c:v>2015</c:v>
                </c:pt>
                <c:pt idx="2">
                  <c:v>2016</c:v>
                </c:pt>
                <c:pt idx="3">
                  <c:v>2017</c:v>
                </c:pt>
              </c:strCache>
            </c:strRef>
          </c:cat>
          <c:val>
            <c:numRef>
              <c:f>Pivots!$AH$4:$AH$8</c:f>
              <c:numCache>
                <c:formatCode>_("$"* #,##0_);_("$"* \(#,##0\);_("$"* "-"_);_(@_)</c:formatCode>
                <c:ptCount val="4"/>
                <c:pt idx="0">
                  <c:v>539.55340000000001</c:v>
                </c:pt>
                <c:pt idx="1">
                  <c:v>11716.802</c:v>
                </c:pt>
                <c:pt idx="2">
                  <c:v>19899.162899999999</c:v>
                </c:pt>
                <c:pt idx="3">
                  <c:v>7550.8441999999995</c:v>
                </c:pt>
              </c:numCache>
            </c:numRef>
          </c:val>
          <c:smooth val="0"/>
          <c:extLst>
            <c:ext xmlns:c16="http://schemas.microsoft.com/office/drawing/2014/chart" uri="{C3380CC4-5D6E-409C-BE32-E72D297353CC}">
              <c16:uniqueId val="{00000003-F782-4C56-BCE3-9A90EB542893}"/>
            </c:ext>
          </c:extLst>
        </c:ser>
        <c:dLbls>
          <c:dLblPos val="t"/>
          <c:showLegendKey val="0"/>
          <c:showVal val="1"/>
          <c:showCatName val="0"/>
          <c:showSerName val="0"/>
          <c:showPercent val="0"/>
          <c:showBubbleSize val="0"/>
        </c:dLbls>
        <c:marker val="1"/>
        <c:smooth val="0"/>
        <c:axId val="979159264"/>
        <c:axId val="979154584"/>
      </c:lineChart>
      <c:catAx>
        <c:axId val="97915926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979154584"/>
        <c:crosses val="autoZero"/>
        <c:auto val="1"/>
        <c:lblAlgn val="ctr"/>
        <c:lblOffset val="100"/>
        <c:noMultiLvlLbl val="0"/>
      </c:catAx>
      <c:valAx>
        <c:axId val="979154584"/>
        <c:scaling>
          <c:orientation val="minMax"/>
        </c:scaling>
        <c:delete val="1"/>
        <c:axPos val="l"/>
        <c:majorGridlines>
          <c:spPr>
            <a:ln>
              <a:solidFill>
                <a:schemeClr val="tx1">
                  <a:lumMod val="15000"/>
                  <a:lumOff val="85000"/>
                </a:schemeClr>
              </a:solidFill>
            </a:ln>
            <a:effectLst/>
          </c:spPr>
        </c:majorGridlines>
        <c:numFmt formatCode="0.00%" sourceLinked="1"/>
        <c:majorTickMark val="none"/>
        <c:minorTickMark val="none"/>
        <c:tickLblPos val="nextTo"/>
        <c:crossAx val="979159264"/>
        <c:crosses val="autoZero"/>
        <c:crossBetween val="between"/>
      </c:valAx>
      <c:spPr>
        <a:noFill/>
        <a:ln>
          <a:noFill/>
        </a:ln>
        <a:effectLst/>
      </c:spPr>
    </c:plotArea>
    <c:legend>
      <c:legendPos val="b"/>
      <c:layout>
        <c:manualLayout>
          <c:xMode val="edge"/>
          <c:yMode val="edge"/>
          <c:x val="0.24388214069206179"/>
          <c:y val="0.88059186395022537"/>
          <c:w val="0.51223571861587636"/>
          <c:h val="6.5029337147653077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[ss.xlsx]Pivots!Main Sales Count &amp; % Delta</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Count &amp; Sales Change (%)</a:t>
            </a:r>
            <a:endParaRPr lang="en-US" b="1">
              <a:solidFill>
                <a:sysClr val="windowText" lastClr="000000"/>
              </a:solidFill>
            </a:endParaRPr>
          </a:p>
        </c:rich>
      </c:tx>
      <c:layout>
        <c:manualLayout>
          <c:xMode val="edge"/>
          <c:yMode val="edge"/>
          <c:x val="0.15136862942637222"/>
          <c:y val="1.8518573028838685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diamond"/>
          <c:size val="6"/>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diamond"/>
          <c:size val="7"/>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480184135861522"/>
          <c:w val="0.77932414698162733"/>
          <c:h val="0.67210701466055067"/>
        </c:manualLayout>
      </c:layout>
      <c:lineChart>
        <c:grouping val="standard"/>
        <c:varyColors val="0"/>
        <c:ser>
          <c:idx val="0"/>
          <c:order val="0"/>
          <c:tx>
            <c:strRef>
              <c:f>Pivots!$Z$41</c:f>
              <c:strCache>
                <c:ptCount val="1"/>
                <c:pt idx="0">
                  <c:v>Count of Sales</c:v>
                </c:pt>
              </c:strCache>
            </c:strRef>
          </c:tx>
          <c:spPr>
            <a:ln w="28575" cap="rnd">
              <a:solidFill>
                <a:schemeClr val="accent6"/>
              </a:solidFill>
              <a:round/>
            </a:ln>
            <a:effectLst/>
          </c:spPr>
          <c:marker>
            <c:symbol val="diamond"/>
            <c:size val="6"/>
            <c:spPr>
              <a:solidFill>
                <a:schemeClr val="accent6"/>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Pivots!$Y$42:$Y$46</c:f>
              <c:strCache>
                <c:ptCount val="4"/>
                <c:pt idx="0">
                  <c:v>2014</c:v>
                </c:pt>
                <c:pt idx="1">
                  <c:v>2015</c:v>
                </c:pt>
                <c:pt idx="2">
                  <c:v>2016</c:v>
                </c:pt>
                <c:pt idx="3">
                  <c:v>2017</c:v>
                </c:pt>
              </c:strCache>
            </c:strRef>
          </c:cat>
          <c:val>
            <c:numRef>
              <c:f>Pivots!$Z$42:$Z$46</c:f>
              <c:numCache>
                <c:formatCode>General</c:formatCode>
                <c:ptCount val="4"/>
                <c:pt idx="0">
                  <c:v>466</c:v>
                </c:pt>
                <c:pt idx="1">
                  <c:v>476</c:v>
                </c:pt>
                <c:pt idx="2">
                  <c:v>603</c:v>
                </c:pt>
                <c:pt idx="3">
                  <c:v>778</c:v>
                </c:pt>
              </c:numCache>
            </c:numRef>
          </c:val>
          <c:smooth val="0"/>
          <c:extLst>
            <c:ext xmlns:c16="http://schemas.microsoft.com/office/drawing/2014/chart" uri="{C3380CC4-5D6E-409C-BE32-E72D297353CC}">
              <c16:uniqueId val="{00000000-719C-4F6F-83F5-8AB687EB3DD9}"/>
            </c:ext>
          </c:extLst>
        </c:ser>
        <c:dLbls>
          <c:dLblPos val="t"/>
          <c:showLegendKey val="0"/>
          <c:showVal val="1"/>
          <c:showCatName val="0"/>
          <c:showSerName val="0"/>
          <c:showPercent val="0"/>
          <c:showBubbleSize val="0"/>
        </c:dLbls>
        <c:marker val="1"/>
        <c:smooth val="0"/>
        <c:axId val="653717448"/>
        <c:axId val="653721048"/>
      </c:lineChart>
      <c:lineChart>
        <c:grouping val="standard"/>
        <c:varyColors val="0"/>
        <c:ser>
          <c:idx val="1"/>
          <c:order val="1"/>
          <c:tx>
            <c:strRef>
              <c:f>Pivots!$AA$41</c:f>
              <c:strCache>
                <c:ptCount val="1"/>
                <c:pt idx="0">
                  <c:v>Sales %</c:v>
                </c:pt>
              </c:strCache>
            </c:strRef>
          </c:tx>
          <c:spPr>
            <a:ln w="28575" cap="rnd">
              <a:solidFill>
                <a:schemeClr val="accent5"/>
              </a:solidFill>
              <a:round/>
            </a:ln>
            <a:effectLst/>
          </c:spPr>
          <c:marker>
            <c:symbol val="diamond"/>
            <c:size val="7"/>
            <c:spPr>
              <a:solidFill>
                <a:schemeClr val="accent5"/>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Pivots!$Y$42:$Y$46</c:f>
              <c:strCache>
                <c:ptCount val="4"/>
                <c:pt idx="0">
                  <c:v>2014</c:v>
                </c:pt>
                <c:pt idx="1">
                  <c:v>2015</c:v>
                </c:pt>
                <c:pt idx="2">
                  <c:v>2016</c:v>
                </c:pt>
                <c:pt idx="3">
                  <c:v>2017</c:v>
                </c:pt>
              </c:strCache>
            </c:strRef>
          </c:cat>
          <c:val>
            <c:numRef>
              <c:f>Pivots!$AA$42:$AA$46</c:f>
              <c:numCache>
                <c:formatCode>0.00%</c:formatCode>
                <c:ptCount val="4"/>
                <c:pt idx="0">
                  <c:v>1</c:v>
                </c:pt>
                <c:pt idx="1">
                  <c:v>0.99071687559469812</c:v>
                </c:pt>
                <c:pt idx="2">
                  <c:v>1.4331031927512414</c:v>
                </c:pt>
                <c:pt idx="3">
                  <c:v>0.99775317640902184</c:v>
                </c:pt>
              </c:numCache>
            </c:numRef>
          </c:val>
          <c:smooth val="0"/>
          <c:extLst>
            <c:ext xmlns:c16="http://schemas.microsoft.com/office/drawing/2014/chart" uri="{C3380CC4-5D6E-409C-BE32-E72D297353CC}">
              <c16:uniqueId val="{00000001-719C-4F6F-83F5-8AB687EB3DD9}"/>
            </c:ext>
          </c:extLst>
        </c:ser>
        <c:dLbls>
          <c:showLegendKey val="0"/>
          <c:showVal val="0"/>
          <c:showCatName val="0"/>
          <c:showSerName val="0"/>
          <c:showPercent val="0"/>
          <c:showBubbleSize val="0"/>
        </c:dLbls>
        <c:marker val="1"/>
        <c:smooth val="0"/>
        <c:axId val="1942658095"/>
        <c:axId val="1600952095"/>
      </c:lineChart>
      <c:catAx>
        <c:axId val="65371744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53721048"/>
        <c:crosses val="autoZero"/>
        <c:auto val="1"/>
        <c:lblAlgn val="ctr"/>
        <c:lblOffset val="100"/>
        <c:noMultiLvlLbl val="0"/>
      </c:catAx>
      <c:valAx>
        <c:axId val="653721048"/>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53717448"/>
        <c:crosses val="autoZero"/>
        <c:crossBetween val="between"/>
      </c:valAx>
      <c:valAx>
        <c:axId val="160095209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2658095"/>
        <c:crosses val="max"/>
        <c:crossBetween val="between"/>
      </c:valAx>
      <c:catAx>
        <c:axId val="1942658095"/>
        <c:scaling>
          <c:orientation val="minMax"/>
        </c:scaling>
        <c:delete val="1"/>
        <c:axPos val="b"/>
        <c:numFmt formatCode="General" sourceLinked="1"/>
        <c:majorTickMark val="out"/>
        <c:minorTickMark val="none"/>
        <c:tickLblPos val="nextTo"/>
        <c:crossAx val="1600952095"/>
        <c:crosses val="autoZero"/>
        <c:auto val="1"/>
        <c:lblAlgn val="ctr"/>
        <c:lblOffset val="100"/>
        <c:noMultiLvlLbl val="0"/>
      </c:catAx>
      <c:spPr>
        <a:noFill/>
        <a:ln>
          <a:noFill/>
        </a:ln>
        <a:effectLst/>
      </c:spPr>
    </c:plotArea>
    <c:legend>
      <c:legendPos val="b"/>
      <c:layout>
        <c:manualLayout>
          <c:xMode val="edge"/>
          <c:yMode val="edge"/>
          <c:x val="0.29099365704286967"/>
          <c:y val="0.89511738116068829"/>
          <c:w val="0.32033508189701315"/>
          <c:h val="6.2896858238627368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[ss.xlsx]Pivots!Main Segment Sales</c:name>
    <c:fmtId val="2"/>
  </c:pivotSource>
  <c:chart>
    <c:title>
      <c:tx>
        <c:rich>
          <a:bodyPr rot="0" spcFirstLastPara="1" vertOverflow="ellipsis" vert="horz" wrap="square" anchor="ctr" anchorCtr="1"/>
          <a:lstStyle/>
          <a:p>
            <a:pPr>
              <a:defRPr sz="1500" b="1" i="0" u="none" strike="noStrike" kern="1200" cap="all" spc="50" baseline="0">
                <a:solidFill>
                  <a:sysClr val="windowText" lastClr="000000"/>
                </a:solidFill>
                <a:latin typeface="+mn-lt"/>
                <a:ea typeface="+mn-ea"/>
                <a:cs typeface="+mn-cs"/>
              </a:defRPr>
            </a:pPr>
            <a:r>
              <a:rPr lang="en-US" sz="1500">
                <a:solidFill>
                  <a:sysClr val="windowText" lastClr="000000"/>
                </a:solidFill>
              </a:rPr>
              <a:t>Sales</a:t>
            </a:r>
            <a:r>
              <a:rPr lang="en-US" sz="1500" baseline="0">
                <a:solidFill>
                  <a:sysClr val="windowText" lastClr="000000"/>
                </a:solidFill>
              </a:rPr>
              <a:t> by Category</a:t>
            </a:r>
            <a:endParaRPr lang="en-US" sz="1500">
              <a:solidFill>
                <a:sysClr val="windowText" lastClr="000000"/>
              </a:solidFill>
            </a:endParaRPr>
          </a:p>
        </c:rich>
      </c:tx>
      <c:overlay val="0"/>
      <c:spPr>
        <a:noFill/>
        <a:ln>
          <a:noFill/>
        </a:ln>
        <a:effectLst/>
      </c:spPr>
      <c:txPr>
        <a:bodyPr rot="0" spcFirstLastPara="1" vertOverflow="ellipsis" vert="horz" wrap="square" anchor="ctr" anchorCtr="1"/>
        <a:lstStyle/>
        <a:p>
          <a:pPr>
            <a:defRPr sz="1500" b="1" i="0" u="none" strike="noStrike" kern="1200" cap="all" spc="5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9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6.3206289354675732E-2"/>
          <c:y val="0.16984783878759341"/>
          <c:w val="0.5444377903466292"/>
          <c:h val="0.77053321823144205"/>
        </c:manualLayout>
      </c:layout>
      <c:doughnutChart>
        <c:varyColors val="1"/>
        <c:ser>
          <c:idx val="0"/>
          <c:order val="0"/>
          <c:tx>
            <c:strRef>
              <c:f>Pivots!$V$41</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07F-4ABE-8D04-28E54BA5B59D}"/>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07F-4ABE-8D04-28E54BA5B59D}"/>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07F-4ABE-8D04-28E54BA5B59D}"/>
              </c:ext>
            </c:extLst>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07F-4ABE-8D04-28E54BA5B59D}"/>
              </c:ext>
            </c:extLst>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B07F-4ABE-8D04-28E54BA5B59D}"/>
              </c:ext>
            </c:extLst>
          </c:dPt>
          <c:dPt>
            <c:idx val="5"/>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B07F-4ABE-8D04-28E54BA5B59D}"/>
              </c:ext>
            </c:extLst>
          </c:dPt>
          <c:dPt>
            <c:idx val="6"/>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B07F-4ABE-8D04-28E54BA5B59D}"/>
              </c:ext>
            </c:extLst>
          </c:dPt>
          <c:dPt>
            <c:idx val="7"/>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B07F-4ABE-8D04-28E54BA5B59D}"/>
              </c:ext>
            </c:extLst>
          </c:dPt>
          <c:dPt>
            <c:idx val="8"/>
            <c:bubble3D val="0"/>
            <c:spPr>
              <a:solidFill>
                <a:schemeClr val="accent4">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B07F-4ABE-8D04-28E54BA5B59D}"/>
              </c:ext>
            </c:extLst>
          </c:dPt>
          <c:dPt>
            <c:idx val="9"/>
            <c:bubble3D val="0"/>
            <c:spPr>
              <a:solidFill>
                <a:schemeClr val="accent6">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B07F-4ABE-8D04-28E54BA5B59D}"/>
              </c:ext>
            </c:extLst>
          </c:dPt>
          <c:dPt>
            <c:idx val="10"/>
            <c:bubble3D val="0"/>
            <c:spPr>
              <a:solidFill>
                <a:schemeClr val="accent5">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B07F-4ABE-8D04-28E54BA5B59D}"/>
              </c:ext>
            </c:extLst>
          </c:dPt>
          <c:dPt>
            <c:idx val="11"/>
            <c:bubble3D val="0"/>
            <c:spPr>
              <a:solidFill>
                <a:schemeClr val="accent4">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B07F-4ABE-8D04-28E54BA5B59D}"/>
              </c:ext>
            </c:extLst>
          </c:dPt>
          <c:dPt>
            <c:idx val="12"/>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9-B07F-4ABE-8D04-28E54BA5B59D}"/>
              </c:ext>
            </c:extLst>
          </c:dPt>
          <c:dPt>
            <c:idx val="13"/>
            <c:bubble3D val="0"/>
            <c:spPr>
              <a:solidFill>
                <a:schemeClr val="accent5">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B-B07F-4ABE-8D04-28E54BA5B59D}"/>
              </c:ext>
            </c:extLst>
          </c:dPt>
          <c:dPt>
            <c:idx val="14"/>
            <c:bubble3D val="0"/>
            <c:spPr>
              <a:solidFill>
                <a:schemeClr val="accent4">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D-B07F-4ABE-8D04-28E54BA5B59D}"/>
              </c:ext>
            </c:extLst>
          </c:dPt>
          <c:dPt>
            <c:idx val="15"/>
            <c:bubble3D val="0"/>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F-B07F-4ABE-8D04-28E54BA5B59D}"/>
              </c:ext>
            </c:extLst>
          </c:dPt>
          <c:dPt>
            <c:idx val="16"/>
            <c:bubble3D val="0"/>
            <c:spPr>
              <a:solidFill>
                <a:schemeClr val="accent5">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1-B07F-4ABE-8D04-28E54BA5B59D}"/>
              </c:ext>
            </c:extLst>
          </c:dPt>
          <c:dPt>
            <c:idx val="17"/>
            <c:bubble3D val="0"/>
            <c:spPr>
              <a:solidFill>
                <a:schemeClr val="accent4">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3-B07F-4ABE-8D04-28E54BA5B59D}"/>
              </c:ext>
            </c:extLst>
          </c:dPt>
          <c:dPt>
            <c:idx val="18"/>
            <c:bubble3D val="0"/>
            <c:spPr>
              <a:solidFill>
                <a:schemeClr val="accent6">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5-B07F-4ABE-8D04-28E54BA5B59D}"/>
              </c:ext>
            </c:extLst>
          </c:dPt>
          <c:dPt>
            <c:idx val="19"/>
            <c:bubble3D val="0"/>
            <c:spPr>
              <a:solidFill>
                <a:schemeClr val="accent5">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7-B07F-4ABE-8D04-28E54BA5B59D}"/>
              </c:ext>
            </c:extLst>
          </c:dPt>
          <c:dPt>
            <c:idx val="20"/>
            <c:bubble3D val="0"/>
            <c:spPr>
              <a:solidFill>
                <a:schemeClr val="accent4">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9-B07F-4ABE-8D04-28E54BA5B59D}"/>
              </c:ext>
            </c:extLst>
          </c:dPt>
          <c:dPt>
            <c:idx val="21"/>
            <c:bubble3D val="0"/>
            <c:spPr>
              <a:solidFill>
                <a:schemeClr val="accent6">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B-B07F-4ABE-8D04-28E54BA5B59D}"/>
              </c:ext>
            </c:extLst>
          </c:dPt>
          <c:dPt>
            <c:idx val="22"/>
            <c:bubble3D val="0"/>
            <c:spPr>
              <a:solidFill>
                <a:schemeClr val="accent5">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D-B07F-4ABE-8D04-28E54BA5B59D}"/>
              </c:ext>
            </c:extLst>
          </c:dPt>
          <c:dPt>
            <c:idx val="23"/>
            <c:bubble3D val="0"/>
            <c:spPr>
              <a:solidFill>
                <a:schemeClr val="accent4">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F-B07F-4ABE-8D04-28E54BA5B59D}"/>
              </c:ext>
            </c:extLst>
          </c:dPt>
          <c:dPt>
            <c:idx val="24"/>
            <c:bubble3D val="0"/>
            <c:spPr>
              <a:solidFill>
                <a:schemeClr val="accent6">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1-B07F-4ABE-8D04-28E54BA5B59D}"/>
              </c:ext>
            </c:extLst>
          </c:dPt>
          <c:dPt>
            <c:idx val="25"/>
            <c:bubble3D val="0"/>
            <c:spPr>
              <a:solidFill>
                <a:schemeClr val="accent5">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3-B07F-4ABE-8D04-28E54BA5B59D}"/>
              </c:ext>
            </c:extLst>
          </c:dPt>
          <c:dPt>
            <c:idx val="26"/>
            <c:bubble3D val="0"/>
            <c:spPr>
              <a:solidFill>
                <a:schemeClr val="accent4">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5-B07F-4ABE-8D04-28E54BA5B59D}"/>
              </c:ext>
            </c:extLst>
          </c:dPt>
          <c:dPt>
            <c:idx val="27"/>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7-B07F-4ABE-8D04-28E54BA5B59D}"/>
              </c:ext>
            </c:extLst>
          </c:dPt>
          <c:dPt>
            <c:idx val="2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9-B07F-4ABE-8D04-28E54BA5B59D}"/>
              </c:ext>
            </c:extLst>
          </c:dPt>
          <c:dPt>
            <c:idx val="29"/>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B-B07F-4ABE-8D04-28E54BA5B59D}"/>
              </c:ext>
            </c:extLst>
          </c:dPt>
          <c:dPt>
            <c:idx val="30"/>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D-B07F-4ABE-8D04-28E54BA5B59D}"/>
              </c:ext>
            </c:extLst>
          </c:dPt>
          <c:dPt>
            <c:idx val="31"/>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F-B07F-4ABE-8D04-28E54BA5B59D}"/>
              </c:ext>
            </c:extLst>
          </c:dPt>
          <c:dPt>
            <c:idx val="32"/>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1-B07F-4ABE-8D04-28E54BA5B59D}"/>
              </c:ext>
            </c:extLst>
          </c:dPt>
          <c:dPt>
            <c:idx val="33"/>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3-B07F-4ABE-8D04-28E54BA5B59D}"/>
              </c:ext>
            </c:extLst>
          </c:dPt>
          <c:dPt>
            <c:idx val="34"/>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5-B07F-4ABE-8D04-28E54BA5B59D}"/>
              </c:ext>
            </c:extLst>
          </c:dPt>
          <c:dPt>
            <c:idx val="35"/>
            <c:bubble3D val="0"/>
            <c:spPr>
              <a:solidFill>
                <a:schemeClr val="accent4">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7-B07F-4ABE-8D04-28E54BA5B59D}"/>
              </c:ext>
            </c:extLst>
          </c:dPt>
          <c:dPt>
            <c:idx val="36"/>
            <c:bubble3D val="0"/>
            <c:spPr>
              <a:solidFill>
                <a:schemeClr val="accent6">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9-B07F-4ABE-8D04-28E54BA5B59D}"/>
              </c:ext>
            </c:extLst>
          </c:dPt>
          <c:dPt>
            <c:idx val="37"/>
            <c:bubble3D val="0"/>
            <c:spPr>
              <a:solidFill>
                <a:schemeClr val="accent5">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B-B07F-4ABE-8D04-28E54BA5B59D}"/>
              </c:ext>
            </c:extLst>
          </c:dPt>
          <c:dPt>
            <c:idx val="38"/>
            <c:bubble3D val="0"/>
            <c:spPr>
              <a:solidFill>
                <a:schemeClr val="accent4">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D-B07F-4ABE-8D04-28E54BA5B59D}"/>
              </c:ext>
            </c:extLst>
          </c:dPt>
          <c:dPt>
            <c:idx val="39"/>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F-B07F-4ABE-8D04-28E54BA5B59D}"/>
              </c:ext>
            </c:extLst>
          </c:dPt>
          <c:dPt>
            <c:idx val="40"/>
            <c:bubble3D val="0"/>
            <c:spPr>
              <a:solidFill>
                <a:schemeClr val="accent5">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1-B07F-4ABE-8D04-28E54BA5B59D}"/>
              </c:ext>
            </c:extLst>
          </c:dPt>
          <c:dPt>
            <c:idx val="41"/>
            <c:bubble3D val="0"/>
            <c:spPr>
              <a:solidFill>
                <a:schemeClr val="accent4">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3-B07F-4ABE-8D04-28E54BA5B59D}"/>
              </c:ext>
            </c:extLst>
          </c:dPt>
          <c:dPt>
            <c:idx val="42"/>
            <c:bubble3D val="0"/>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5-B07F-4ABE-8D04-28E54BA5B59D}"/>
              </c:ext>
            </c:extLst>
          </c:dPt>
          <c:dPt>
            <c:idx val="43"/>
            <c:bubble3D val="0"/>
            <c:spPr>
              <a:solidFill>
                <a:schemeClr val="accent5">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7-B07F-4ABE-8D04-28E54BA5B59D}"/>
              </c:ext>
            </c:extLst>
          </c:dPt>
          <c:dPt>
            <c:idx val="44"/>
            <c:bubble3D val="0"/>
            <c:spPr>
              <a:solidFill>
                <a:schemeClr val="accent4">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9-B07F-4ABE-8D04-28E54BA5B59D}"/>
              </c:ext>
            </c:extLst>
          </c:dPt>
          <c:dPt>
            <c:idx val="45"/>
            <c:bubble3D val="0"/>
            <c:spPr>
              <a:solidFill>
                <a:schemeClr val="accent6">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B-B07F-4ABE-8D04-28E54BA5B59D}"/>
              </c:ext>
            </c:extLst>
          </c:dPt>
          <c:dPt>
            <c:idx val="46"/>
            <c:bubble3D val="0"/>
            <c:spPr>
              <a:solidFill>
                <a:schemeClr val="accent5">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D-B07F-4ABE-8D04-28E54BA5B59D}"/>
              </c:ext>
            </c:extLst>
          </c:dPt>
          <c:dPt>
            <c:idx val="47"/>
            <c:bubble3D val="0"/>
            <c:spPr>
              <a:solidFill>
                <a:schemeClr val="accent4">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F-B07F-4ABE-8D04-28E54BA5B59D}"/>
              </c:ext>
            </c:extLst>
          </c:dPt>
          <c:dPt>
            <c:idx val="48"/>
            <c:bubble3D val="0"/>
            <c:spPr>
              <a:solidFill>
                <a:schemeClr val="accent6">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1-B07F-4ABE-8D04-28E54BA5B59D}"/>
              </c:ext>
            </c:extLst>
          </c:dPt>
          <c:dPt>
            <c:idx val="49"/>
            <c:bubble3D val="0"/>
            <c:spPr>
              <a:solidFill>
                <a:schemeClr val="accent5">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3-B07F-4ABE-8D04-28E54BA5B59D}"/>
              </c:ext>
            </c:extLst>
          </c:dPt>
          <c:dPt>
            <c:idx val="50"/>
            <c:bubble3D val="0"/>
            <c:spPr>
              <a:solidFill>
                <a:schemeClr val="accent4">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5-B07F-4ABE-8D04-28E54BA5B59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Pivots!$U$42:$U$45</c:f>
              <c:strCache>
                <c:ptCount val="3"/>
                <c:pt idx="0">
                  <c:v>Consumer</c:v>
                </c:pt>
                <c:pt idx="1">
                  <c:v>Corporate</c:v>
                </c:pt>
                <c:pt idx="2">
                  <c:v>Home Office</c:v>
                </c:pt>
              </c:strCache>
            </c:strRef>
          </c:cat>
          <c:val>
            <c:numRef>
              <c:f>Pivots!$V$42:$V$45</c:f>
              <c:numCache>
                <c:formatCode>General</c:formatCode>
                <c:ptCount val="3"/>
                <c:pt idx="0">
                  <c:v>252031.43400000001</c:v>
                </c:pt>
                <c:pt idx="1">
                  <c:v>157995.81280000001</c:v>
                </c:pt>
                <c:pt idx="2">
                  <c:v>91212.644</c:v>
                </c:pt>
              </c:numCache>
            </c:numRef>
          </c:val>
          <c:extLst>
            <c:ext xmlns:c16="http://schemas.microsoft.com/office/drawing/2014/chart" uri="{C3380CC4-5D6E-409C-BE32-E72D297353CC}">
              <c16:uniqueId val="{00000066-B8D9-4D1F-97A4-DF200EC264C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explosion val="20"/>
            <c:spPr>
              <a:solidFill>
                <a:schemeClr val="accent1">
                  <a:lumMod val="40000"/>
                  <a:lumOff val="60000"/>
                </a:schemeClr>
              </a:solidFill>
              <a:ln w="19050">
                <a:noFill/>
              </a:ln>
              <a:effectLst/>
            </c:spPr>
            <c:extLst>
              <c:ext xmlns:c16="http://schemas.microsoft.com/office/drawing/2014/chart" uri="{C3380CC4-5D6E-409C-BE32-E72D297353CC}">
                <c16:uniqueId val="{00000001-EBAC-4215-9E69-76629AC8DDA6}"/>
              </c:ext>
            </c:extLst>
          </c:dPt>
          <c:dPt>
            <c:idx val="1"/>
            <c:bubble3D val="0"/>
            <c:spPr>
              <a:solidFill>
                <a:schemeClr val="accent1">
                  <a:lumMod val="50000"/>
                </a:schemeClr>
              </a:solidFill>
              <a:ln w="19050">
                <a:noFill/>
              </a:ln>
              <a:effectLst/>
            </c:spPr>
            <c:extLst>
              <c:ext xmlns:c16="http://schemas.microsoft.com/office/drawing/2014/chart" uri="{C3380CC4-5D6E-409C-BE32-E72D297353CC}">
                <c16:uniqueId val="{00000003-EBAC-4215-9E69-76629AC8DDA6}"/>
              </c:ext>
            </c:extLst>
          </c:dPt>
          <c:val>
            <c:numRef>
              <c:f>Pivots!$I$9:$J$9</c:f>
              <c:numCache>
                <c:formatCode>0.00%</c:formatCode>
                <c:ptCount val="2"/>
                <c:pt idx="0">
                  <c:v>0.23243946367820692</c:v>
                </c:pt>
                <c:pt idx="1">
                  <c:v>1</c:v>
                </c:pt>
              </c:numCache>
            </c:numRef>
          </c:val>
          <c:extLst>
            <c:ext xmlns:c16="http://schemas.microsoft.com/office/drawing/2014/chart" uri="{C3380CC4-5D6E-409C-BE32-E72D297353CC}">
              <c16:uniqueId val="{00000004-EBAC-4215-9E69-76629AC8DDA6}"/>
            </c:ext>
          </c:extLst>
        </c:ser>
        <c:dLbls>
          <c:showLegendKey val="0"/>
          <c:showVal val="0"/>
          <c:showCatName val="0"/>
          <c:showSerName val="0"/>
          <c:showPercent val="0"/>
          <c:showBubbleSize val="0"/>
          <c:showLeaderLines val="1"/>
        </c:dLbls>
        <c:firstSliceAng val="264"/>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544713160854893"/>
          <c:y val="0.12475641187789098"/>
          <c:w val="0.66815429321334829"/>
          <c:h val="0.87524358812210901"/>
        </c:manualLayout>
      </c:layout>
      <c:doughnutChart>
        <c:varyColors val="1"/>
        <c:ser>
          <c:idx val="0"/>
          <c:order val="0"/>
          <c:explosion val="20"/>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FF54-4097-8DBA-863E97B76720}"/>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FF54-4097-8DBA-863E97B76720}"/>
              </c:ext>
            </c:extLst>
          </c:dPt>
          <c:val>
            <c:numRef>
              <c:f>Pivots!$J$46:$K$46</c:f>
              <c:numCache>
                <c:formatCode>General</c:formatCode>
                <c:ptCount val="2"/>
                <c:pt idx="0" formatCode="0.00%">
                  <c:v>0.21819593552413655</c:v>
                </c:pt>
              </c:numCache>
            </c:numRef>
          </c:val>
          <c:extLst>
            <c:ext xmlns:c16="http://schemas.microsoft.com/office/drawing/2014/chart" uri="{C3380CC4-5D6E-409C-BE32-E72D297353CC}">
              <c16:uniqueId val="{00000004-FF54-4097-8DBA-863E97B76720}"/>
            </c:ext>
          </c:extLst>
        </c:ser>
        <c:dLbls>
          <c:showLegendKey val="0"/>
          <c:showVal val="0"/>
          <c:showCatName val="0"/>
          <c:showSerName val="0"/>
          <c:showPercent val="0"/>
          <c:showBubbleSize val="0"/>
          <c:showLeaderLines val="1"/>
        </c:dLbls>
        <c:firstSliceAng val="27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[ss.xlsx]Pivots!Profit Over Time</c:name>
    <c:fmtId val="2"/>
  </c:pivotSource>
  <c:chart>
    <c:title>
      <c:tx>
        <c:rich>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r>
              <a:rPr lang="en-US">
                <a:solidFill>
                  <a:sysClr val="windowText" lastClr="000000"/>
                </a:solidFill>
              </a:rPr>
              <a:t>Profit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542621644546881E-2"/>
          <c:y val="0.16214202069032463"/>
          <c:w val="0.80922102365060733"/>
          <c:h val="0.72866546924298636"/>
        </c:manualLayout>
      </c:layout>
      <c:lineChart>
        <c:grouping val="standard"/>
        <c:varyColors val="0"/>
        <c:ser>
          <c:idx val="0"/>
          <c:order val="0"/>
          <c:tx>
            <c:strRef>
              <c:f>Pivots!$L$3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Pivots!$K$4:$K$8</c:f>
              <c:strCache>
                <c:ptCount val="4"/>
                <c:pt idx="0">
                  <c:v>2014</c:v>
                </c:pt>
                <c:pt idx="1">
                  <c:v>2015</c:v>
                </c:pt>
                <c:pt idx="2">
                  <c:v>2016</c:v>
                </c:pt>
                <c:pt idx="3">
                  <c:v>2017</c:v>
                </c:pt>
              </c:strCache>
            </c:strRef>
          </c:cat>
          <c:val>
            <c:numRef>
              <c:f>Pivots!$L$4:$L$8</c:f>
              <c:numCache>
                <c:formatCode>_("$"* #,##0.00_);_("$"* \(#,##0.00\);_("$"* "-"??_);_(@_)</c:formatCode>
                <c:ptCount val="4"/>
                <c:pt idx="0">
                  <c:v>539.55340000000001</c:v>
                </c:pt>
                <c:pt idx="1">
                  <c:v>11716.802</c:v>
                </c:pt>
                <c:pt idx="2">
                  <c:v>19899.162899999999</c:v>
                </c:pt>
                <c:pt idx="3">
                  <c:v>7550.8441999999995</c:v>
                </c:pt>
              </c:numCache>
            </c:numRef>
          </c:val>
          <c:smooth val="0"/>
          <c:extLst>
            <c:ext xmlns:c16="http://schemas.microsoft.com/office/drawing/2014/chart" uri="{C3380CC4-5D6E-409C-BE32-E72D297353CC}">
              <c16:uniqueId val="{00000000-9AF3-4701-B86B-77F1215D173B}"/>
            </c:ext>
          </c:extLst>
        </c:ser>
        <c:dLbls>
          <c:showLegendKey val="0"/>
          <c:showVal val="0"/>
          <c:showCatName val="0"/>
          <c:showSerName val="0"/>
          <c:showPercent val="0"/>
          <c:showBubbleSize val="0"/>
        </c:dLbls>
        <c:marker val="1"/>
        <c:smooth val="0"/>
        <c:axId val="812654192"/>
        <c:axId val="812653112"/>
      </c:lineChart>
      <c:catAx>
        <c:axId val="812654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ysClr val="windowText" lastClr="000000"/>
                </a:solidFill>
                <a:latin typeface="+mn-lt"/>
                <a:ea typeface="+mn-ea"/>
                <a:cs typeface="+mn-cs"/>
              </a:defRPr>
            </a:pPr>
            <a:endParaRPr lang="en-US"/>
          </a:p>
        </c:txPr>
        <c:crossAx val="812653112"/>
        <c:crosses val="autoZero"/>
        <c:auto val="1"/>
        <c:lblAlgn val="ctr"/>
        <c:lblOffset val="100"/>
        <c:noMultiLvlLbl val="0"/>
      </c:catAx>
      <c:valAx>
        <c:axId val="812653112"/>
        <c:scaling>
          <c:orientation val="minMax"/>
        </c:scaling>
        <c:delete val="0"/>
        <c:axPos val="l"/>
        <c:numFmt formatCode="_(&quot;$&quot;* #,##0.00_);_(&quot;$&quot;* \(#,##0.00\);_(&quot;$&quot;* &quot;-&quot;??_);_(@_)"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1265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[ss.xlsx]Pivots!Profit as Percent</c:name>
    <c:fmtId val="3"/>
  </c:pivotSource>
  <c:chart>
    <c:title>
      <c:tx>
        <c:rich>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r>
              <a:rPr lang="en-US">
                <a:solidFill>
                  <a:sysClr val="windowText" lastClr="000000"/>
                </a:solidFill>
              </a:rPr>
              <a:t>Profit</a:t>
            </a:r>
            <a:r>
              <a:rPr lang="en-US" baseline="0">
                <a:solidFill>
                  <a:sysClr val="windowText" lastClr="000000"/>
                </a:solidFill>
              </a:rPr>
              <a:t> Growth (%)</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63905531732632E-2"/>
          <c:y val="0.18300925925925926"/>
          <c:w val="0.92744570116591218"/>
          <c:h val="0.67291083406240881"/>
        </c:manualLayout>
      </c:layout>
      <c:lineChart>
        <c:grouping val="standard"/>
        <c:varyColors val="0"/>
        <c:ser>
          <c:idx val="0"/>
          <c:order val="0"/>
          <c:tx>
            <c:strRef>
              <c:f>Pivots!$O$3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Pivots!$N$4:$N$8</c:f>
              <c:strCache>
                <c:ptCount val="4"/>
                <c:pt idx="0">
                  <c:v>2014</c:v>
                </c:pt>
                <c:pt idx="1">
                  <c:v>2015</c:v>
                </c:pt>
                <c:pt idx="2">
                  <c:v>2016</c:v>
                </c:pt>
                <c:pt idx="3">
                  <c:v>2017</c:v>
                </c:pt>
              </c:strCache>
            </c:strRef>
          </c:cat>
          <c:val>
            <c:numRef>
              <c:f>Pivots!$O$4:$O$8</c:f>
              <c:numCache>
                <c:formatCode>0.00%</c:formatCode>
                <c:ptCount val="4"/>
                <c:pt idx="0">
                  <c:v>1</c:v>
                </c:pt>
                <c:pt idx="1">
                  <c:v>21.715741203743686</c:v>
                </c:pt>
                <c:pt idx="2">
                  <c:v>1.698344215426701</c:v>
                </c:pt>
                <c:pt idx="3">
                  <c:v>0.37945536894921345</c:v>
                </c:pt>
              </c:numCache>
            </c:numRef>
          </c:val>
          <c:smooth val="0"/>
          <c:extLst>
            <c:ext xmlns:c16="http://schemas.microsoft.com/office/drawing/2014/chart" uri="{C3380CC4-5D6E-409C-BE32-E72D297353CC}">
              <c16:uniqueId val="{00000000-1564-4945-9D4F-8FF9181D9998}"/>
            </c:ext>
          </c:extLst>
        </c:ser>
        <c:dLbls>
          <c:dLblPos val="t"/>
          <c:showLegendKey val="0"/>
          <c:showVal val="1"/>
          <c:showCatName val="0"/>
          <c:showSerName val="0"/>
          <c:showPercent val="0"/>
          <c:showBubbleSize val="0"/>
        </c:dLbls>
        <c:marker val="1"/>
        <c:smooth val="0"/>
        <c:axId val="812661392"/>
        <c:axId val="812661752"/>
      </c:lineChart>
      <c:catAx>
        <c:axId val="812661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ysClr val="windowText" lastClr="000000"/>
                </a:solidFill>
                <a:latin typeface="+mn-lt"/>
                <a:ea typeface="+mn-ea"/>
                <a:cs typeface="+mn-cs"/>
              </a:defRPr>
            </a:pPr>
            <a:endParaRPr lang="en-US"/>
          </a:p>
        </c:txPr>
        <c:crossAx val="812661752"/>
        <c:crosses val="autoZero"/>
        <c:auto val="1"/>
        <c:lblAlgn val="ctr"/>
        <c:lblOffset val="100"/>
        <c:noMultiLvlLbl val="0"/>
      </c:catAx>
      <c:valAx>
        <c:axId val="812661752"/>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81266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[ss.xlsx]Pivots!Sales Over Time</c:name>
    <c:fmtId val="7"/>
  </c:pivotSource>
  <c:chart>
    <c:title>
      <c:tx>
        <c:rich>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r>
              <a:rPr lang="en-US" sz="1600" b="1" i="0" u="none" strike="noStrike" kern="1200" cap="all" spc="120" normalizeH="0" baseline="0">
                <a:solidFill>
                  <a:sysClr val="windowText" lastClr="000000"/>
                </a:solidFill>
                <a:latin typeface="+mn-lt"/>
                <a:ea typeface="+mn-ea"/>
                <a:cs typeface="+mn-cs"/>
              </a:rPr>
              <a:t>Sales</a:t>
            </a:r>
          </a:p>
        </c:rich>
      </c:tx>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diamond"/>
          <c:size val="7"/>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ymbol val="diamond"/>
          <c:size val="7"/>
          <c:spPr>
            <a:solidFill>
              <a:schemeClr val="accent6"/>
            </a:solidFill>
            <a:ln w="9525">
              <a:solidFill>
                <a:schemeClr val="accent6"/>
              </a:solidFill>
            </a:ln>
            <a:effectLst/>
          </c:spPr>
        </c:marker>
      </c:pivotFmt>
    </c:pivotFmts>
    <c:plotArea>
      <c:layout/>
      <c:lineChart>
        <c:grouping val="standard"/>
        <c:varyColors val="0"/>
        <c:ser>
          <c:idx val="0"/>
          <c:order val="0"/>
          <c:tx>
            <c:strRef>
              <c:f>Pivots!$B$3</c:f>
              <c:strCache>
                <c:ptCount val="1"/>
                <c:pt idx="0">
                  <c:v>Total</c:v>
                </c:pt>
              </c:strCache>
            </c:strRef>
          </c:tx>
          <c:spPr>
            <a:ln w="28575" cap="rnd">
              <a:solidFill>
                <a:schemeClr val="accent6"/>
              </a:solidFill>
              <a:round/>
            </a:ln>
            <a:effectLst/>
          </c:spPr>
          <c:marker>
            <c:symbol val="diamond"/>
            <c:size val="7"/>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Pivots!$A$4:$A$8</c:f>
              <c:strCache>
                <c:ptCount val="4"/>
                <c:pt idx="0">
                  <c:v>2014</c:v>
                </c:pt>
                <c:pt idx="1">
                  <c:v>2015</c:v>
                </c:pt>
                <c:pt idx="2">
                  <c:v>2016</c:v>
                </c:pt>
                <c:pt idx="3">
                  <c:v>2017</c:v>
                </c:pt>
              </c:strCache>
            </c:strRef>
          </c:cat>
          <c:val>
            <c:numRef>
              <c:f>Pivots!$B$4:$B$8</c:f>
              <c:numCache>
                <c:formatCode>_("$"* #,##0_);_("$"* \(#,##0\);_("$"* "-"_);_(@_)</c:formatCode>
                <c:ptCount val="4"/>
                <c:pt idx="0">
                  <c:v>103838.1646</c:v>
                </c:pt>
                <c:pt idx="1">
                  <c:v>102874.22199999999</c:v>
                </c:pt>
                <c:pt idx="2">
                  <c:v>147429.37599999999</c:v>
                </c:pt>
                <c:pt idx="3">
                  <c:v>147098.12820000001</c:v>
                </c:pt>
              </c:numCache>
            </c:numRef>
          </c:val>
          <c:smooth val="0"/>
          <c:extLst>
            <c:ext xmlns:c16="http://schemas.microsoft.com/office/drawing/2014/chart" uri="{C3380CC4-5D6E-409C-BE32-E72D297353CC}">
              <c16:uniqueId val="{00000001-A9DD-4A3E-B9E3-5D5EEFB9D801}"/>
            </c:ext>
          </c:extLst>
        </c:ser>
        <c:dLbls>
          <c:dLblPos val="t"/>
          <c:showLegendKey val="0"/>
          <c:showVal val="1"/>
          <c:showCatName val="0"/>
          <c:showSerName val="0"/>
          <c:showPercent val="0"/>
          <c:showBubbleSize val="0"/>
        </c:dLbls>
        <c:marker val="1"/>
        <c:smooth val="0"/>
        <c:axId val="1139291808"/>
        <c:axId val="1138156784"/>
      </c:lineChart>
      <c:catAx>
        <c:axId val="113929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38156784"/>
        <c:crosses val="autoZero"/>
        <c:auto val="1"/>
        <c:lblAlgn val="ctr"/>
        <c:lblOffset val="100"/>
        <c:noMultiLvlLbl val="0"/>
      </c:catAx>
      <c:valAx>
        <c:axId val="113815678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3929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[ss.xlsx]Pivots!Sales QoQ %</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diamond"/>
          <c:size val="6"/>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Pivots!$E$3</c:f>
              <c:strCache>
                <c:ptCount val="1"/>
                <c:pt idx="0">
                  <c:v>Total</c:v>
                </c:pt>
              </c:strCache>
            </c:strRef>
          </c:tx>
          <c:spPr>
            <a:ln w="28575" cap="rnd">
              <a:solidFill>
                <a:schemeClr val="accent6"/>
              </a:solidFill>
              <a:round/>
            </a:ln>
            <a:effectLst/>
          </c:spPr>
          <c:marker>
            <c:symbol val="diamond"/>
            <c:size val="6"/>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Pivots!$D$4:$D$8</c:f>
              <c:strCache>
                <c:ptCount val="4"/>
                <c:pt idx="0">
                  <c:v>2014</c:v>
                </c:pt>
                <c:pt idx="1">
                  <c:v>2015</c:v>
                </c:pt>
                <c:pt idx="2">
                  <c:v>2016</c:v>
                </c:pt>
                <c:pt idx="3">
                  <c:v>2017</c:v>
                </c:pt>
              </c:strCache>
            </c:strRef>
          </c:cat>
          <c:val>
            <c:numRef>
              <c:f>Pivots!$E$4:$E$8</c:f>
              <c:numCache>
                <c:formatCode>0.00%</c:formatCode>
                <c:ptCount val="4"/>
                <c:pt idx="0">
                  <c:v>1</c:v>
                </c:pt>
                <c:pt idx="1">
                  <c:v>0.99071687559469812</c:v>
                </c:pt>
                <c:pt idx="2">
                  <c:v>1.4331031927512414</c:v>
                </c:pt>
                <c:pt idx="3">
                  <c:v>0.99775317640902184</c:v>
                </c:pt>
              </c:numCache>
            </c:numRef>
          </c:val>
          <c:smooth val="0"/>
          <c:extLst>
            <c:ext xmlns:c16="http://schemas.microsoft.com/office/drawing/2014/chart" uri="{C3380CC4-5D6E-409C-BE32-E72D297353CC}">
              <c16:uniqueId val="{00000000-A036-46E6-A451-F5AE783AA593}"/>
            </c:ext>
          </c:extLst>
        </c:ser>
        <c:dLbls>
          <c:dLblPos val="t"/>
          <c:showLegendKey val="0"/>
          <c:showVal val="1"/>
          <c:showCatName val="0"/>
          <c:showSerName val="0"/>
          <c:showPercent val="0"/>
          <c:showBubbleSize val="0"/>
        </c:dLbls>
        <c:marker val="1"/>
        <c:smooth val="0"/>
        <c:axId val="2007255536"/>
        <c:axId val="63710943"/>
      </c:lineChart>
      <c:catAx>
        <c:axId val="2007255536"/>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1" i="0" u="none" strike="noStrike" kern="1200" baseline="0">
                <a:solidFill>
                  <a:sysClr val="windowText" lastClr="000000"/>
                </a:solidFill>
                <a:latin typeface="+mn-lt"/>
                <a:ea typeface="+mn-ea"/>
                <a:cs typeface="+mn-cs"/>
              </a:defRPr>
            </a:pPr>
            <a:endParaRPr lang="en-US"/>
          </a:p>
        </c:txPr>
        <c:crossAx val="63710943"/>
        <c:crosses val="autoZero"/>
        <c:auto val="1"/>
        <c:lblAlgn val="ctr"/>
        <c:lblOffset val="100"/>
        <c:noMultiLvlLbl val="0"/>
      </c:catAx>
      <c:valAx>
        <c:axId val="637109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00725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a:t>
            </a:r>
            <a:r>
              <a:rPr lang="en-US" baseline="0"/>
              <a:t> Statement Summary and Projection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'Model and Projection'!$B$13</c:f>
              <c:strCache>
                <c:ptCount val="1"/>
                <c:pt idx="0">
                  <c:v>Sales</c:v>
                </c:pt>
              </c:strCache>
            </c:strRef>
          </c:tx>
          <c:spPr>
            <a:ln w="28575" cap="rnd">
              <a:solidFill>
                <a:schemeClr val="bg1">
                  <a:alpha val="0"/>
                </a:schemeClr>
              </a:solidFill>
              <a:round/>
            </a:ln>
            <a:effectLst/>
          </c:spPr>
          <c:marker>
            <c:symbol val="none"/>
          </c:marker>
          <c:cat>
            <c:numRef>
              <c:f>'Model and Projection'!$C$12:$I$12</c:f>
              <c:numCache>
                <c:formatCode>General</c:formatCode>
                <c:ptCount val="7"/>
                <c:pt idx="0">
                  <c:v>2014</c:v>
                </c:pt>
                <c:pt idx="1">
                  <c:v>2015</c:v>
                </c:pt>
                <c:pt idx="2">
                  <c:v>2016</c:v>
                </c:pt>
                <c:pt idx="3">
                  <c:v>2017</c:v>
                </c:pt>
                <c:pt idx="4">
                  <c:v>2018</c:v>
                </c:pt>
                <c:pt idx="5">
                  <c:v>2019</c:v>
                </c:pt>
                <c:pt idx="6">
                  <c:v>2020</c:v>
                </c:pt>
              </c:numCache>
            </c:numRef>
          </c:cat>
          <c:val>
            <c:numRef>
              <c:f>'Model and Projection'!$C$13:$I$13</c:f>
              <c:numCache>
                <c:formatCode>_("$"* #,##0.00_);_("$"* \(#,##0.00\);_("$"* "-"??_);_(@_)</c:formatCode>
                <c:ptCount val="7"/>
                <c:pt idx="0">
                  <c:v>484247.49810000003</c:v>
                </c:pt>
                <c:pt idx="1">
                  <c:v>470532.50900000002</c:v>
                </c:pt>
                <c:pt idx="2">
                  <c:v>609205.598</c:v>
                </c:pt>
                <c:pt idx="3">
                  <c:v>733215.25520000001</c:v>
                </c:pt>
                <c:pt idx="4">
                  <c:v>814952.21894385351</c:v>
                </c:pt>
                <c:pt idx="5">
                  <c:v>913560.81519030151</c:v>
                </c:pt>
                <c:pt idx="6">
                  <c:v>1016072.9021717063</c:v>
                </c:pt>
              </c:numCache>
            </c:numRef>
          </c:val>
          <c:smooth val="0"/>
          <c:extLst>
            <c:ext xmlns:c16="http://schemas.microsoft.com/office/drawing/2014/chart" uri="{C3380CC4-5D6E-409C-BE32-E72D297353CC}">
              <c16:uniqueId val="{00000000-3134-44DA-89B9-C27F1348F774}"/>
            </c:ext>
          </c:extLst>
        </c:ser>
        <c:ser>
          <c:idx val="1"/>
          <c:order val="1"/>
          <c:tx>
            <c:strRef>
              <c:f>'Model and Projection'!$B$14</c:f>
              <c:strCache>
                <c:ptCount val="1"/>
                <c:pt idx="0">
                  <c:v>COGS</c:v>
                </c:pt>
              </c:strCache>
            </c:strRef>
          </c:tx>
          <c:spPr>
            <a:ln w="28575" cap="rnd">
              <a:solidFill>
                <a:schemeClr val="bg1">
                  <a:alpha val="0"/>
                </a:schemeClr>
              </a:solidFill>
              <a:round/>
            </a:ln>
            <a:effectLst/>
          </c:spPr>
          <c:marker>
            <c:symbol val="none"/>
          </c:marker>
          <c:cat>
            <c:numRef>
              <c:f>'Model and Projection'!$C$12:$I$12</c:f>
              <c:numCache>
                <c:formatCode>General</c:formatCode>
                <c:ptCount val="7"/>
                <c:pt idx="0">
                  <c:v>2014</c:v>
                </c:pt>
                <c:pt idx="1">
                  <c:v>2015</c:v>
                </c:pt>
                <c:pt idx="2">
                  <c:v>2016</c:v>
                </c:pt>
                <c:pt idx="3">
                  <c:v>2017</c:v>
                </c:pt>
                <c:pt idx="4">
                  <c:v>2018</c:v>
                </c:pt>
                <c:pt idx="5">
                  <c:v>2019</c:v>
                </c:pt>
                <c:pt idx="6">
                  <c:v>2020</c:v>
                </c:pt>
              </c:numCache>
            </c:numRef>
          </c:cat>
          <c:val>
            <c:numRef>
              <c:f>'Model and Projection'!$C$14:$I$14</c:f>
              <c:numCache>
                <c:formatCode>_("$"* #,##0.00_);_("$"* \(#,##0.00\);_("$"* "-"??_);_(@_)</c:formatCode>
                <c:ptCount val="7"/>
                <c:pt idx="0">
                  <c:v>434388.06400000001</c:v>
                </c:pt>
                <c:pt idx="1">
                  <c:v>408586.81530000007</c:v>
                </c:pt>
                <c:pt idx="2">
                  <c:v>527010.10370000009</c:v>
                </c:pt>
                <c:pt idx="3">
                  <c:v>639257.76560000004</c:v>
                </c:pt>
                <c:pt idx="4">
                  <c:v>704776.59310243069</c:v>
                </c:pt>
                <c:pt idx="5">
                  <c:v>788245.61219240259</c:v>
                </c:pt>
                <c:pt idx="6">
                  <c:v>875320.57089735114</c:v>
                </c:pt>
              </c:numCache>
            </c:numRef>
          </c:val>
          <c:smooth val="0"/>
          <c:extLst>
            <c:ext xmlns:c16="http://schemas.microsoft.com/office/drawing/2014/chart" uri="{C3380CC4-5D6E-409C-BE32-E72D297353CC}">
              <c16:uniqueId val="{00000001-3134-44DA-89B9-C27F1348F774}"/>
            </c:ext>
          </c:extLst>
        </c:ser>
        <c:ser>
          <c:idx val="3"/>
          <c:order val="3"/>
          <c:tx>
            <c:strRef>
              <c:f>'Model and Projection'!$B$16</c:f>
              <c:strCache>
                <c:ptCount val="1"/>
                <c:pt idx="0">
                  <c:v>Operating Income</c:v>
                </c:pt>
              </c:strCache>
            </c:strRef>
          </c:tx>
          <c:spPr>
            <a:ln w="28575" cap="rnd">
              <a:solidFill>
                <a:schemeClr val="bg1">
                  <a:alpha val="0"/>
                </a:schemeClr>
              </a:solidFill>
              <a:round/>
            </a:ln>
            <a:effectLst/>
          </c:spPr>
          <c:marker>
            <c:symbol val="none"/>
          </c:marker>
          <c:cat>
            <c:numRef>
              <c:f>'Model and Projection'!$C$12:$I$12</c:f>
              <c:numCache>
                <c:formatCode>General</c:formatCode>
                <c:ptCount val="7"/>
                <c:pt idx="0">
                  <c:v>2014</c:v>
                </c:pt>
                <c:pt idx="1">
                  <c:v>2015</c:v>
                </c:pt>
                <c:pt idx="2">
                  <c:v>2016</c:v>
                </c:pt>
                <c:pt idx="3">
                  <c:v>2017</c:v>
                </c:pt>
                <c:pt idx="4">
                  <c:v>2018</c:v>
                </c:pt>
                <c:pt idx="5">
                  <c:v>2019</c:v>
                </c:pt>
                <c:pt idx="6">
                  <c:v>2020</c:v>
                </c:pt>
              </c:numCache>
            </c:numRef>
          </c:cat>
          <c:val>
            <c:numRef>
              <c:f>'Model and Projection'!$C$16:$I$16</c:f>
              <c:numCache>
                <c:formatCode>_("$"* #,##0.00_);_("$"* \(#,##0.00\);_("$"* "-"??_);_(@_)</c:formatCode>
                <c:ptCount val="7"/>
                <c:pt idx="0">
                  <c:v>49543.974100000014</c:v>
                </c:pt>
                <c:pt idx="1">
                  <c:v>61618.603699999949</c:v>
                </c:pt>
                <c:pt idx="2">
                  <c:v>81795.174299999911</c:v>
                </c:pt>
                <c:pt idx="3">
                  <c:v>93439.269599999971</c:v>
                </c:pt>
                <c:pt idx="4">
                  <c:v>110009.06739957817</c:v>
                </c:pt>
                <c:pt idx="5">
                  <c:v>122960.58468186652</c:v>
                </c:pt>
                <c:pt idx="6">
                  <c:v>141280.26882235199</c:v>
                </c:pt>
              </c:numCache>
            </c:numRef>
          </c:val>
          <c:smooth val="0"/>
          <c:extLst>
            <c:ext xmlns:c16="http://schemas.microsoft.com/office/drawing/2014/chart" uri="{C3380CC4-5D6E-409C-BE32-E72D297353CC}">
              <c16:uniqueId val="{00000003-3134-44DA-89B9-C27F1348F774}"/>
            </c:ext>
          </c:extLst>
        </c:ser>
        <c:dLbls>
          <c:showLegendKey val="0"/>
          <c:showVal val="0"/>
          <c:showCatName val="0"/>
          <c:showSerName val="0"/>
          <c:showPercent val="0"/>
          <c:showBubbleSize val="0"/>
        </c:dLbls>
        <c:smooth val="0"/>
        <c:axId val="678419471"/>
        <c:axId val="678420431"/>
        <c:extLst>
          <c:ext xmlns:c15="http://schemas.microsoft.com/office/drawing/2012/chart" uri="{02D57815-91ED-43cb-92C2-25804820EDAC}">
            <c15:filteredLineSeries>
              <c15:ser>
                <c:idx val="2"/>
                <c:order val="2"/>
                <c:tx>
                  <c:strRef>
                    <c:extLst>
                      <c:ext uri="{02D57815-91ED-43cb-92C2-25804820EDAC}">
                        <c15:formulaRef>
                          <c15:sqref>'Model and Projection'!$B$15</c15:sqref>
                        </c15:formulaRef>
                      </c:ext>
                    </c:extLst>
                    <c:strCache>
                      <c:ptCount val="1"/>
                      <c:pt idx="0">
                        <c:v>Discount</c:v>
                      </c:pt>
                    </c:strCache>
                  </c:strRef>
                </c:tx>
                <c:spPr>
                  <a:ln w="28575" cap="rnd">
                    <a:solidFill>
                      <a:schemeClr val="accent3"/>
                    </a:solidFill>
                    <a:round/>
                  </a:ln>
                  <a:effectLst/>
                </c:spPr>
                <c:marker>
                  <c:symbol val="none"/>
                </c:marker>
                <c:cat>
                  <c:numRef>
                    <c:extLst>
                      <c:ext uri="{02D57815-91ED-43cb-92C2-25804820EDAC}">
                        <c15:formulaRef>
                          <c15:sqref>'Model and Projection'!$C$12:$I$12</c15:sqref>
                        </c15:formulaRef>
                      </c:ext>
                    </c:extLst>
                    <c:numCache>
                      <c:formatCode>General</c:formatCode>
                      <c:ptCount val="7"/>
                      <c:pt idx="0">
                        <c:v>2014</c:v>
                      </c:pt>
                      <c:pt idx="1">
                        <c:v>2015</c:v>
                      </c:pt>
                      <c:pt idx="2">
                        <c:v>2016</c:v>
                      </c:pt>
                      <c:pt idx="3">
                        <c:v>2017</c:v>
                      </c:pt>
                      <c:pt idx="4">
                        <c:v>2018</c:v>
                      </c:pt>
                      <c:pt idx="5">
                        <c:v>2019</c:v>
                      </c:pt>
                      <c:pt idx="6">
                        <c:v>2020</c:v>
                      </c:pt>
                    </c:numCache>
                  </c:numRef>
                </c:cat>
                <c:val>
                  <c:numRef>
                    <c:extLst>
                      <c:ext uri="{02D57815-91ED-43cb-92C2-25804820EDAC}">
                        <c15:formulaRef>
                          <c15:sqref>'Model and Projection'!$C$15:$I$15</c15:sqref>
                        </c15:formulaRef>
                      </c:ext>
                    </c:extLst>
                    <c:numCache>
                      <c:formatCode>_("$"* #,##0.00_);_("$"* \(#,##0.00\);_("$"* "-"??_);_(@_)</c:formatCode>
                      <c:ptCount val="7"/>
                      <c:pt idx="0">
                        <c:v>315.45999999999623</c:v>
                      </c:pt>
                      <c:pt idx="1">
                        <c:v>327.08999999999997</c:v>
                      </c:pt>
                      <c:pt idx="2">
                        <c:v>400.31999999999374</c:v>
                      </c:pt>
                      <c:pt idx="3">
                        <c:v>518.22</c:v>
                      </c:pt>
                      <c:pt idx="4">
                        <c:v>574.88262813744427</c:v>
                      </c:pt>
                      <c:pt idx="5">
                        <c:v>651.38788266234178</c:v>
                      </c:pt>
                      <c:pt idx="6">
                        <c:v>728.89008511382337</c:v>
                      </c:pt>
                    </c:numCache>
                  </c:numRef>
                </c:val>
                <c:smooth val="0"/>
                <c:extLst>
                  <c:ext xmlns:c16="http://schemas.microsoft.com/office/drawing/2014/chart" uri="{C3380CC4-5D6E-409C-BE32-E72D297353CC}">
                    <c16:uniqueId val="{00000002-3134-44DA-89B9-C27F1348F774}"/>
                  </c:ext>
                </c:extLst>
              </c15:ser>
            </c15:filteredLineSeries>
          </c:ext>
        </c:extLst>
      </c:lineChart>
      <c:catAx>
        <c:axId val="67841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420431"/>
        <c:crosses val="autoZero"/>
        <c:auto val="1"/>
        <c:lblAlgn val="ctr"/>
        <c:lblOffset val="100"/>
        <c:noMultiLvlLbl val="0"/>
      </c:catAx>
      <c:valAx>
        <c:axId val="678420431"/>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419471"/>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98230006240785"/>
          <c:y val="0.31218571059573191"/>
          <c:w val="0.59989004506213695"/>
          <c:h val="0.60625405181461944"/>
        </c:manualLayout>
      </c:layout>
      <c:lineChart>
        <c:grouping val="standard"/>
        <c:varyColors val="0"/>
        <c:ser>
          <c:idx val="0"/>
          <c:order val="0"/>
          <c:tx>
            <c:strRef>
              <c:f>'Model and Projection'!$B$13</c:f>
              <c:strCache>
                <c:ptCount val="1"/>
                <c:pt idx="0">
                  <c:v>Sales</c:v>
                </c:pt>
              </c:strCache>
            </c:strRef>
          </c:tx>
          <c:spPr>
            <a:ln w="28575" cap="rnd">
              <a:solidFill>
                <a:schemeClr val="accent1"/>
              </a:solidFill>
              <a:round/>
            </a:ln>
            <a:effectLst/>
          </c:spPr>
          <c:marker>
            <c:symbol val="none"/>
          </c:marker>
          <c:cat>
            <c:numRef>
              <c:f>'Model and Projection'!$C$12:$G$12</c:f>
              <c:numCache>
                <c:formatCode>General</c:formatCode>
                <c:ptCount val="5"/>
                <c:pt idx="0">
                  <c:v>2014</c:v>
                </c:pt>
                <c:pt idx="1">
                  <c:v>2015</c:v>
                </c:pt>
                <c:pt idx="2">
                  <c:v>2016</c:v>
                </c:pt>
                <c:pt idx="3">
                  <c:v>2017</c:v>
                </c:pt>
                <c:pt idx="4">
                  <c:v>2018</c:v>
                </c:pt>
              </c:numCache>
            </c:numRef>
          </c:cat>
          <c:val>
            <c:numRef>
              <c:f>'Model and Projection'!$C$13:$G$13</c:f>
              <c:numCache>
                <c:formatCode>_("$"* #,##0.00_);_("$"* \(#,##0.00\);_("$"* "-"??_);_(@_)</c:formatCode>
                <c:ptCount val="5"/>
                <c:pt idx="0">
                  <c:v>484247.49810000003</c:v>
                </c:pt>
                <c:pt idx="1">
                  <c:v>470532.50900000002</c:v>
                </c:pt>
                <c:pt idx="2">
                  <c:v>609205.598</c:v>
                </c:pt>
                <c:pt idx="3">
                  <c:v>733215.25520000001</c:v>
                </c:pt>
                <c:pt idx="4">
                  <c:v>814952.21894385351</c:v>
                </c:pt>
              </c:numCache>
            </c:numRef>
          </c:val>
          <c:smooth val="0"/>
          <c:extLst>
            <c:ext xmlns:c16="http://schemas.microsoft.com/office/drawing/2014/chart" uri="{C3380CC4-5D6E-409C-BE32-E72D297353CC}">
              <c16:uniqueId val="{00000000-7018-43B4-BE1D-FFC151780568}"/>
            </c:ext>
          </c:extLst>
        </c:ser>
        <c:ser>
          <c:idx val="1"/>
          <c:order val="1"/>
          <c:tx>
            <c:strRef>
              <c:f>'Model and Projection'!$B$14</c:f>
              <c:strCache>
                <c:ptCount val="1"/>
                <c:pt idx="0">
                  <c:v>COGS</c:v>
                </c:pt>
              </c:strCache>
            </c:strRef>
          </c:tx>
          <c:spPr>
            <a:ln w="28575" cap="rnd">
              <a:solidFill>
                <a:schemeClr val="accent2"/>
              </a:solidFill>
              <a:round/>
            </a:ln>
            <a:effectLst/>
          </c:spPr>
          <c:marker>
            <c:symbol val="none"/>
          </c:marker>
          <c:cat>
            <c:numRef>
              <c:f>'Model and Projection'!$C$12:$G$12</c:f>
              <c:numCache>
                <c:formatCode>General</c:formatCode>
                <c:ptCount val="5"/>
                <c:pt idx="0">
                  <c:v>2014</c:v>
                </c:pt>
                <c:pt idx="1">
                  <c:v>2015</c:v>
                </c:pt>
                <c:pt idx="2">
                  <c:v>2016</c:v>
                </c:pt>
                <c:pt idx="3">
                  <c:v>2017</c:v>
                </c:pt>
                <c:pt idx="4">
                  <c:v>2018</c:v>
                </c:pt>
              </c:numCache>
            </c:numRef>
          </c:cat>
          <c:val>
            <c:numRef>
              <c:f>'Model and Projection'!$C$14:$G$14</c:f>
              <c:numCache>
                <c:formatCode>_("$"* #,##0.00_);_("$"* \(#,##0.00\);_("$"* "-"??_);_(@_)</c:formatCode>
                <c:ptCount val="5"/>
                <c:pt idx="0">
                  <c:v>434388.06400000001</c:v>
                </c:pt>
                <c:pt idx="1">
                  <c:v>408586.81530000007</c:v>
                </c:pt>
                <c:pt idx="2">
                  <c:v>527010.10370000009</c:v>
                </c:pt>
                <c:pt idx="3">
                  <c:v>639257.76560000004</c:v>
                </c:pt>
                <c:pt idx="4">
                  <c:v>704776.59310243069</c:v>
                </c:pt>
              </c:numCache>
            </c:numRef>
          </c:val>
          <c:smooth val="0"/>
          <c:extLst>
            <c:ext xmlns:c16="http://schemas.microsoft.com/office/drawing/2014/chart" uri="{C3380CC4-5D6E-409C-BE32-E72D297353CC}">
              <c16:uniqueId val="{00000001-7018-43B4-BE1D-FFC151780568}"/>
            </c:ext>
          </c:extLst>
        </c:ser>
        <c:ser>
          <c:idx val="3"/>
          <c:order val="3"/>
          <c:tx>
            <c:strRef>
              <c:f>'Model and Projection'!$B$16</c:f>
              <c:strCache>
                <c:ptCount val="1"/>
                <c:pt idx="0">
                  <c:v>Operating Income</c:v>
                </c:pt>
              </c:strCache>
            </c:strRef>
          </c:tx>
          <c:spPr>
            <a:ln w="28575" cap="rnd">
              <a:solidFill>
                <a:schemeClr val="accent4"/>
              </a:solidFill>
              <a:round/>
            </a:ln>
            <a:effectLst/>
          </c:spPr>
          <c:marker>
            <c:symbol val="none"/>
          </c:marker>
          <c:cat>
            <c:numRef>
              <c:f>'Model and Projection'!$C$12:$G$12</c:f>
              <c:numCache>
                <c:formatCode>General</c:formatCode>
                <c:ptCount val="5"/>
                <c:pt idx="0">
                  <c:v>2014</c:v>
                </c:pt>
                <c:pt idx="1">
                  <c:v>2015</c:v>
                </c:pt>
                <c:pt idx="2">
                  <c:v>2016</c:v>
                </c:pt>
                <c:pt idx="3">
                  <c:v>2017</c:v>
                </c:pt>
                <c:pt idx="4">
                  <c:v>2018</c:v>
                </c:pt>
              </c:numCache>
            </c:numRef>
          </c:cat>
          <c:val>
            <c:numRef>
              <c:f>'Model and Projection'!$C$16:$G$16</c:f>
              <c:numCache>
                <c:formatCode>_("$"* #,##0.00_);_("$"* \(#,##0.00\);_("$"* "-"??_);_(@_)</c:formatCode>
                <c:ptCount val="5"/>
                <c:pt idx="0">
                  <c:v>49543.974100000014</c:v>
                </c:pt>
                <c:pt idx="1">
                  <c:v>61618.603699999949</c:v>
                </c:pt>
                <c:pt idx="2">
                  <c:v>81795.174299999911</c:v>
                </c:pt>
                <c:pt idx="3">
                  <c:v>93439.269599999971</c:v>
                </c:pt>
                <c:pt idx="4">
                  <c:v>110009.06739957817</c:v>
                </c:pt>
              </c:numCache>
            </c:numRef>
          </c:val>
          <c:smooth val="0"/>
          <c:extLst>
            <c:ext xmlns:c16="http://schemas.microsoft.com/office/drawing/2014/chart" uri="{C3380CC4-5D6E-409C-BE32-E72D297353CC}">
              <c16:uniqueId val="{00000003-7018-43B4-BE1D-FFC151780568}"/>
            </c:ext>
          </c:extLst>
        </c:ser>
        <c:dLbls>
          <c:showLegendKey val="0"/>
          <c:showVal val="0"/>
          <c:showCatName val="0"/>
          <c:showSerName val="0"/>
          <c:showPercent val="0"/>
          <c:showBubbleSize val="0"/>
        </c:dLbls>
        <c:smooth val="0"/>
        <c:axId val="895231919"/>
        <c:axId val="895232399"/>
        <c:extLst>
          <c:ext xmlns:c15="http://schemas.microsoft.com/office/drawing/2012/chart" uri="{02D57815-91ED-43cb-92C2-25804820EDAC}">
            <c15:filteredLineSeries>
              <c15:ser>
                <c:idx val="2"/>
                <c:order val="2"/>
                <c:tx>
                  <c:strRef>
                    <c:extLst>
                      <c:ext uri="{02D57815-91ED-43cb-92C2-25804820EDAC}">
                        <c15:formulaRef>
                          <c15:sqref>'Model and Projection'!$B$15</c15:sqref>
                        </c15:formulaRef>
                      </c:ext>
                    </c:extLst>
                    <c:strCache>
                      <c:ptCount val="1"/>
                      <c:pt idx="0">
                        <c:v>Discount</c:v>
                      </c:pt>
                    </c:strCache>
                  </c:strRef>
                </c:tx>
                <c:spPr>
                  <a:ln w="28575" cap="rnd">
                    <a:solidFill>
                      <a:schemeClr val="accent3"/>
                    </a:solidFill>
                    <a:round/>
                  </a:ln>
                  <a:effectLst/>
                </c:spPr>
                <c:marker>
                  <c:symbol val="none"/>
                </c:marker>
                <c:cat>
                  <c:numRef>
                    <c:extLst>
                      <c:ext uri="{02D57815-91ED-43cb-92C2-25804820EDAC}">
                        <c15:formulaRef>
                          <c15:sqref>'Model and Projection'!$C$12:$G$12</c15:sqref>
                        </c15:formulaRef>
                      </c:ext>
                    </c:extLst>
                    <c:numCache>
                      <c:formatCode>General</c:formatCode>
                      <c:ptCount val="5"/>
                      <c:pt idx="0">
                        <c:v>2014</c:v>
                      </c:pt>
                      <c:pt idx="1">
                        <c:v>2015</c:v>
                      </c:pt>
                      <c:pt idx="2">
                        <c:v>2016</c:v>
                      </c:pt>
                      <c:pt idx="3">
                        <c:v>2017</c:v>
                      </c:pt>
                      <c:pt idx="4">
                        <c:v>2018</c:v>
                      </c:pt>
                    </c:numCache>
                  </c:numRef>
                </c:cat>
                <c:val>
                  <c:numRef>
                    <c:extLst>
                      <c:ext uri="{02D57815-91ED-43cb-92C2-25804820EDAC}">
                        <c15:formulaRef>
                          <c15:sqref>'Model and Projection'!$C$15:$G$15</c15:sqref>
                        </c15:formulaRef>
                      </c:ext>
                    </c:extLst>
                    <c:numCache>
                      <c:formatCode>_("$"* #,##0.00_);_("$"* \(#,##0.00\);_("$"* "-"??_);_(@_)</c:formatCode>
                      <c:ptCount val="5"/>
                      <c:pt idx="0">
                        <c:v>315.45999999999623</c:v>
                      </c:pt>
                      <c:pt idx="1">
                        <c:v>327.08999999999997</c:v>
                      </c:pt>
                      <c:pt idx="2">
                        <c:v>400.31999999999374</c:v>
                      </c:pt>
                      <c:pt idx="3">
                        <c:v>518.22</c:v>
                      </c:pt>
                      <c:pt idx="4">
                        <c:v>574.88262813744427</c:v>
                      </c:pt>
                    </c:numCache>
                  </c:numRef>
                </c:val>
                <c:smooth val="0"/>
                <c:extLst>
                  <c:ext xmlns:c16="http://schemas.microsoft.com/office/drawing/2014/chart" uri="{C3380CC4-5D6E-409C-BE32-E72D297353CC}">
                    <c16:uniqueId val="{00000002-7018-43B4-BE1D-FFC151780568}"/>
                  </c:ext>
                </c:extLst>
              </c15:ser>
            </c15:filteredLineSeries>
          </c:ext>
        </c:extLst>
      </c:lineChart>
      <c:catAx>
        <c:axId val="895231919"/>
        <c:scaling>
          <c:orientation val="minMax"/>
        </c:scaling>
        <c:delete val="1"/>
        <c:axPos val="b"/>
        <c:numFmt formatCode="General" sourceLinked="1"/>
        <c:majorTickMark val="none"/>
        <c:minorTickMark val="none"/>
        <c:tickLblPos val="nextTo"/>
        <c:crossAx val="895232399"/>
        <c:crosses val="autoZero"/>
        <c:auto val="1"/>
        <c:lblAlgn val="ctr"/>
        <c:lblOffset val="100"/>
        <c:noMultiLvlLbl val="0"/>
      </c:catAx>
      <c:valAx>
        <c:axId val="895232399"/>
        <c:scaling>
          <c:orientation val="minMax"/>
        </c:scaling>
        <c:delete val="1"/>
        <c:axPos val="l"/>
        <c:numFmt formatCode="_(&quot;$&quot;* #,##0.00_);_(&quot;$&quot;* \(#,##0.00\);_(&quot;$&quot;* &quot;-&quot;??_);_(@_)" sourceLinked="1"/>
        <c:majorTickMark val="none"/>
        <c:minorTickMark val="none"/>
        <c:tickLblPos val="nextTo"/>
        <c:crossAx val="895231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524334184955436E-2"/>
          <c:y val="9.9220191471694183E-2"/>
          <c:w val="0.8787879313733189"/>
          <c:h val="0.85171600105837086"/>
        </c:manualLayout>
      </c:layout>
      <c:lineChart>
        <c:grouping val="standard"/>
        <c:varyColors val="0"/>
        <c:ser>
          <c:idx val="0"/>
          <c:order val="0"/>
          <c:tx>
            <c:strRef>
              <c:f>'Model and Projection'!$B$13</c:f>
              <c:strCache>
                <c:ptCount val="1"/>
                <c:pt idx="0">
                  <c:v>Sales</c:v>
                </c:pt>
              </c:strCache>
            </c:strRef>
          </c:tx>
          <c:spPr>
            <a:ln w="28575" cap="rnd">
              <a:gradFill>
                <a:gsLst>
                  <a:gs pos="94000">
                    <a:schemeClr val="accent1"/>
                  </a:gs>
                  <a:gs pos="0">
                    <a:schemeClr val="accent1">
                      <a:lumMod val="30000"/>
                      <a:lumOff val="70000"/>
                    </a:schemeClr>
                  </a:gs>
                </a:gsLst>
                <a:lin ang="5400000" scaled="1"/>
              </a:gradFill>
              <a:round/>
            </a:ln>
            <a:effectLst/>
          </c:spPr>
          <c:marker>
            <c:symbol val="none"/>
          </c:marker>
          <c:trendline>
            <c:spPr>
              <a:ln w="19050" cap="rnd">
                <a:solidFill>
                  <a:schemeClr val="accent1"/>
                </a:solidFill>
                <a:prstDash val="sysDot"/>
              </a:ln>
              <a:effectLst/>
            </c:spPr>
            <c:trendlineType val="linear"/>
            <c:forward val="2"/>
            <c:dispRSqr val="0"/>
            <c:dispEq val="0"/>
          </c:trendline>
          <c:errBars>
            <c:errDir val="y"/>
            <c:errBarType val="both"/>
            <c:errValType val="stdErr"/>
            <c:noEndCap val="0"/>
            <c:spPr>
              <a:noFill/>
              <a:ln w="9525" cap="flat" cmpd="sng" algn="ctr">
                <a:solidFill>
                  <a:schemeClr val="tx1">
                    <a:lumMod val="65000"/>
                    <a:lumOff val="35000"/>
                  </a:schemeClr>
                </a:solidFill>
                <a:round/>
              </a:ln>
              <a:effectLst/>
            </c:spPr>
          </c:errBars>
          <c:cat>
            <c:numRef>
              <c:f>'Model and Projection'!$G$12:$I$12</c:f>
              <c:numCache>
                <c:formatCode>General</c:formatCode>
                <c:ptCount val="3"/>
                <c:pt idx="0">
                  <c:v>2018</c:v>
                </c:pt>
                <c:pt idx="1">
                  <c:v>2019</c:v>
                </c:pt>
                <c:pt idx="2">
                  <c:v>2020</c:v>
                </c:pt>
              </c:numCache>
            </c:numRef>
          </c:cat>
          <c:val>
            <c:numRef>
              <c:f>'Model and Projection'!$G$13:$I$13</c:f>
              <c:numCache>
                <c:formatCode>_("$"* #,##0.00_);_("$"* \(#,##0.00\);_("$"* "-"??_);_(@_)</c:formatCode>
                <c:ptCount val="3"/>
                <c:pt idx="0">
                  <c:v>814952.21894385351</c:v>
                </c:pt>
                <c:pt idx="1">
                  <c:v>913560.81519030151</c:v>
                </c:pt>
                <c:pt idx="2">
                  <c:v>1016072.9021717063</c:v>
                </c:pt>
              </c:numCache>
            </c:numRef>
          </c:val>
          <c:smooth val="0"/>
          <c:extLst>
            <c:ext xmlns:c16="http://schemas.microsoft.com/office/drawing/2014/chart" uri="{C3380CC4-5D6E-409C-BE32-E72D297353CC}">
              <c16:uniqueId val="{00000000-5848-4C30-8E66-6D9E6CDBD0A8}"/>
            </c:ext>
          </c:extLst>
        </c:ser>
        <c:ser>
          <c:idx val="1"/>
          <c:order val="1"/>
          <c:tx>
            <c:strRef>
              <c:f>'Model and Projection'!$B$14</c:f>
              <c:strCache>
                <c:ptCount val="1"/>
                <c:pt idx="0">
                  <c:v>COGS</c:v>
                </c:pt>
              </c:strCache>
            </c:strRef>
          </c:tx>
          <c:spPr>
            <a:ln w="28575" cap="rnd">
              <a:solidFill>
                <a:schemeClr val="accent2"/>
              </a:solidFill>
              <a:round/>
            </a:ln>
            <a:effectLst/>
          </c:spPr>
          <c:marker>
            <c:symbol val="none"/>
          </c:marker>
          <c:dPt>
            <c:idx val="2"/>
            <c:marker>
              <c:symbol val="none"/>
            </c:marker>
            <c:bubble3D val="0"/>
            <c:spPr>
              <a:ln w="28575" cap="rnd">
                <a:gradFill>
                  <a:gsLst>
                    <a:gs pos="91000">
                      <a:schemeClr val="bg1"/>
                    </a:gs>
                    <a:gs pos="0">
                      <a:schemeClr val="accent2"/>
                    </a:gs>
                  </a:gsLst>
                  <a:lin ang="5400000" scaled="1"/>
                </a:gradFill>
                <a:round/>
              </a:ln>
              <a:effectLst/>
            </c:spPr>
            <c:extLst>
              <c:ext xmlns:c16="http://schemas.microsoft.com/office/drawing/2014/chart" uri="{C3380CC4-5D6E-409C-BE32-E72D297353CC}">
                <c16:uniqueId val="{00000004-5848-4C30-8E66-6D9E6CDBD0A8}"/>
              </c:ext>
            </c:extLst>
          </c:dPt>
          <c:trendline>
            <c:spPr>
              <a:ln w="19050" cap="rnd">
                <a:solidFill>
                  <a:schemeClr val="accent2"/>
                </a:solidFill>
                <a:prstDash val="sysDot"/>
              </a:ln>
              <a:effectLst/>
            </c:spPr>
            <c:trendlineType val="linear"/>
            <c:dispRSqr val="0"/>
            <c:dispEq val="0"/>
          </c:trendline>
          <c:trendline>
            <c:spPr>
              <a:ln w="19050" cap="rnd">
                <a:solidFill>
                  <a:schemeClr val="accent2"/>
                </a:solidFill>
                <a:prstDash val="sysDot"/>
              </a:ln>
              <a:effectLst/>
            </c:spPr>
            <c:trendlineType val="exp"/>
            <c:dispRSqr val="0"/>
            <c:dispEq val="0"/>
          </c:trendline>
          <c:trendline>
            <c:spPr>
              <a:ln w="19050" cap="rnd">
                <a:solidFill>
                  <a:schemeClr val="accent2"/>
                </a:solidFill>
                <a:prstDash val="sysDot"/>
              </a:ln>
              <a:effectLst/>
            </c:spPr>
            <c:trendlineType val="linear"/>
            <c:forward val="2"/>
            <c:dispRSqr val="0"/>
            <c:dispEq val="0"/>
          </c:trendline>
          <c:errBars>
            <c:errDir val="y"/>
            <c:errBarType val="both"/>
            <c:errValType val="percentage"/>
            <c:noEndCap val="0"/>
            <c:val val="5"/>
            <c:spPr>
              <a:noFill/>
              <a:ln w="9525" cap="flat" cmpd="sng" algn="ctr">
                <a:solidFill>
                  <a:schemeClr val="tx1">
                    <a:lumMod val="65000"/>
                    <a:lumOff val="35000"/>
                  </a:schemeClr>
                </a:solidFill>
                <a:round/>
              </a:ln>
              <a:effectLst/>
            </c:spPr>
          </c:errBars>
          <c:cat>
            <c:numRef>
              <c:f>'Model and Projection'!$G$12:$I$12</c:f>
              <c:numCache>
                <c:formatCode>General</c:formatCode>
                <c:ptCount val="3"/>
                <c:pt idx="0">
                  <c:v>2018</c:v>
                </c:pt>
                <c:pt idx="1">
                  <c:v>2019</c:v>
                </c:pt>
                <c:pt idx="2">
                  <c:v>2020</c:v>
                </c:pt>
              </c:numCache>
            </c:numRef>
          </c:cat>
          <c:val>
            <c:numRef>
              <c:f>'Model and Projection'!$G$14:$I$14</c:f>
              <c:numCache>
                <c:formatCode>_("$"* #,##0.00_);_("$"* \(#,##0.00\);_("$"* "-"??_);_(@_)</c:formatCode>
                <c:ptCount val="3"/>
                <c:pt idx="0">
                  <c:v>704776.59310243069</c:v>
                </c:pt>
                <c:pt idx="1">
                  <c:v>788245.61219240259</c:v>
                </c:pt>
                <c:pt idx="2">
                  <c:v>875320.57089735114</c:v>
                </c:pt>
              </c:numCache>
            </c:numRef>
          </c:val>
          <c:smooth val="0"/>
          <c:extLst>
            <c:ext xmlns:c16="http://schemas.microsoft.com/office/drawing/2014/chart" uri="{C3380CC4-5D6E-409C-BE32-E72D297353CC}">
              <c16:uniqueId val="{00000001-5848-4C30-8E66-6D9E6CDBD0A8}"/>
            </c:ext>
          </c:extLst>
        </c:ser>
        <c:ser>
          <c:idx val="3"/>
          <c:order val="3"/>
          <c:tx>
            <c:strRef>
              <c:f>'Model and Projection'!$B$16</c:f>
              <c:strCache>
                <c:ptCount val="1"/>
                <c:pt idx="0">
                  <c:v>Operating Income</c:v>
                </c:pt>
              </c:strCache>
            </c:strRef>
          </c:tx>
          <c:spPr>
            <a:ln w="28575" cap="rnd">
              <a:gradFill>
                <a:gsLst>
                  <a:gs pos="71000">
                    <a:schemeClr val="accent4"/>
                  </a:gs>
                  <a:gs pos="0">
                    <a:schemeClr val="bg1"/>
                  </a:gs>
                </a:gsLst>
                <a:lin ang="5400000" scaled="1"/>
              </a:gradFill>
              <a:round/>
            </a:ln>
            <a:effectLst/>
          </c:spPr>
          <c:marker>
            <c:symbol val="none"/>
          </c:marker>
          <c:errBars>
            <c:errDir val="y"/>
            <c:errBarType val="both"/>
            <c:errValType val="stdErr"/>
            <c:noEndCap val="0"/>
            <c:spPr>
              <a:noFill/>
              <a:ln w="9525" cap="flat" cmpd="sng" algn="ctr">
                <a:solidFill>
                  <a:schemeClr val="tx1">
                    <a:lumMod val="65000"/>
                    <a:lumOff val="35000"/>
                  </a:schemeClr>
                </a:solidFill>
                <a:round/>
              </a:ln>
              <a:effectLst/>
            </c:spPr>
          </c:errBars>
          <c:cat>
            <c:numRef>
              <c:f>'Model and Projection'!$G$12:$I$12</c:f>
              <c:numCache>
                <c:formatCode>General</c:formatCode>
                <c:ptCount val="3"/>
                <c:pt idx="0">
                  <c:v>2018</c:v>
                </c:pt>
                <c:pt idx="1">
                  <c:v>2019</c:v>
                </c:pt>
                <c:pt idx="2">
                  <c:v>2020</c:v>
                </c:pt>
              </c:numCache>
            </c:numRef>
          </c:cat>
          <c:val>
            <c:numRef>
              <c:f>'Model and Projection'!$G$16:$I$16</c:f>
              <c:numCache>
                <c:formatCode>_("$"* #,##0.00_);_("$"* \(#,##0.00\);_("$"* "-"??_);_(@_)</c:formatCode>
                <c:ptCount val="3"/>
                <c:pt idx="0">
                  <c:v>110009.06739957817</c:v>
                </c:pt>
                <c:pt idx="1">
                  <c:v>122960.58468186652</c:v>
                </c:pt>
                <c:pt idx="2">
                  <c:v>141280.26882235199</c:v>
                </c:pt>
              </c:numCache>
            </c:numRef>
          </c:val>
          <c:smooth val="0"/>
          <c:extLst>
            <c:ext xmlns:c16="http://schemas.microsoft.com/office/drawing/2014/chart" uri="{C3380CC4-5D6E-409C-BE32-E72D297353CC}">
              <c16:uniqueId val="{00000003-5848-4C30-8E66-6D9E6CDBD0A8}"/>
            </c:ext>
          </c:extLst>
        </c:ser>
        <c:dLbls>
          <c:showLegendKey val="0"/>
          <c:showVal val="0"/>
          <c:showCatName val="0"/>
          <c:showSerName val="0"/>
          <c:showPercent val="0"/>
          <c:showBubbleSize val="0"/>
        </c:dLbls>
        <c:smooth val="0"/>
        <c:axId val="812897904"/>
        <c:axId val="829324240"/>
        <c:extLst>
          <c:ext xmlns:c15="http://schemas.microsoft.com/office/drawing/2012/chart" uri="{02D57815-91ED-43cb-92C2-25804820EDAC}">
            <c15:filteredLineSeries>
              <c15:ser>
                <c:idx val="2"/>
                <c:order val="2"/>
                <c:tx>
                  <c:strRef>
                    <c:extLst>
                      <c:ext uri="{02D57815-91ED-43cb-92C2-25804820EDAC}">
                        <c15:formulaRef>
                          <c15:sqref>'Model and Projection'!$B$15</c15:sqref>
                        </c15:formulaRef>
                      </c:ext>
                    </c:extLst>
                    <c:strCache>
                      <c:ptCount val="1"/>
                      <c:pt idx="0">
                        <c:v>Discount</c:v>
                      </c:pt>
                    </c:strCache>
                  </c:strRef>
                </c:tx>
                <c:spPr>
                  <a:ln w="28575" cap="rnd">
                    <a:solidFill>
                      <a:schemeClr val="accent3"/>
                    </a:solidFill>
                    <a:round/>
                  </a:ln>
                  <a:effectLst/>
                </c:spPr>
                <c:marker>
                  <c:symbol val="none"/>
                </c:marker>
                <c:cat>
                  <c:numRef>
                    <c:extLst>
                      <c:ext uri="{02D57815-91ED-43cb-92C2-25804820EDAC}">
                        <c15:formulaRef>
                          <c15:sqref>'Model and Projection'!$G$12:$I$12</c15:sqref>
                        </c15:formulaRef>
                      </c:ext>
                    </c:extLst>
                    <c:numCache>
                      <c:formatCode>General</c:formatCode>
                      <c:ptCount val="3"/>
                      <c:pt idx="0">
                        <c:v>2018</c:v>
                      </c:pt>
                      <c:pt idx="1">
                        <c:v>2019</c:v>
                      </c:pt>
                      <c:pt idx="2">
                        <c:v>2020</c:v>
                      </c:pt>
                    </c:numCache>
                  </c:numRef>
                </c:cat>
                <c:val>
                  <c:numRef>
                    <c:extLst>
                      <c:ext uri="{02D57815-91ED-43cb-92C2-25804820EDAC}">
                        <c15:formulaRef>
                          <c15:sqref>'Model and Projection'!$G$15:$I$15</c15:sqref>
                        </c15:formulaRef>
                      </c:ext>
                    </c:extLst>
                    <c:numCache>
                      <c:formatCode>_("$"* #,##0.00_);_("$"* \(#,##0.00\);_("$"* "-"??_);_(@_)</c:formatCode>
                      <c:ptCount val="3"/>
                      <c:pt idx="0">
                        <c:v>574.88262813744427</c:v>
                      </c:pt>
                      <c:pt idx="1">
                        <c:v>651.38788266234178</c:v>
                      </c:pt>
                      <c:pt idx="2">
                        <c:v>728.89008511382337</c:v>
                      </c:pt>
                    </c:numCache>
                  </c:numRef>
                </c:val>
                <c:smooth val="0"/>
                <c:extLst>
                  <c:ext xmlns:c16="http://schemas.microsoft.com/office/drawing/2014/chart" uri="{C3380CC4-5D6E-409C-BE32-E72D297353CC}">
                    <c16:uniqueId val="{00000002-5848-4C30-8E66-6D9E6CDBD0A8}"/>
                  </c:ext>
                </c:extLst>
              </c15:ser>
            </c15:filteredLineSeries>
          </c:ext>
        </c:extLst>
      </c:lineChart>
      <c:catAx>
        <c:axId val="812897904"/>
        <c:scaling>
          <c:orientation val="minMax"/>
        </c:scaling>
        <c:delete val="1"/>
        <c:axPos val="b"/>
        <c:numFmt formatCode="General" sourceLinked="1"/>
        <c:majorTickMark val="none"/>
        <c:minorTickMark val="none"/>
        <c:tickLblPos val="nextTo"/>
        <c:crossAx val="829324240"/>
        <c:crosses val="autoZero"/>
        <c:auto val="1"/>
        <c:lblAlgn val="ctr"/>
        <c:lblOffset val="100"/>
        <c:noMultiLvlLbl val="0"/>
      </c:catAx>
      <c:valAx>
        <c:axId val="829324240"/>
        <c:scaling>
          <c:orientation val="minMax"/>
        </c:scaling>
        <c:delete val="1"/>
        <c:axPos val="l"/>
        <c:numFmt formatCode="_(&quot;$&quot;* #,##0.00_);_(&quot;$&quot;* \(#,##0.00\);_(&quot;$&quot;* &quot;-&quot;??_);_(@_)" sourceLinked="1"/>
        <c:majorTickMark val="none"/>
        <c:minorTickMark val="none"/>
        <c:tickLblPos val="nextTo"/>
        <c:crossAx val="81289790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Profit Dashboard'!A1"/><Relationship Id="rId2" Type="http://schemas.openxmlformats.org/officeDocument/2006/relationships/hyperlink" Target="#'Main Dashboard'!A1"/><Relationship Id="rId1" Type="http://schemas.openxmlformats.org/officeDocument/2006/relationships/hyperlink" Target="#'Sales Dashboard'!A1"/></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3.xml"/><Relationship Id="rId7" Type="http://schemas.openxmlformats.org/officeDocument/2006/relationships/hyperlink" Target="#'Profit Dashboard'!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Main Dashboard'!A1"/><Relationship Id="rId5" Type="http://schemas.openxmlformats.org/officeDocument/2006/relationships/hyperlink" Target="#'Sales Dashboard'!A1"/><Relationship Id="rId4" Type="http://schemas.openxmlformats.org/officeDocument/2006/relationships/chart" Target="../charts/chart4.xml"/><Relationship Id="rId9"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image" Target="../media/image2.svg"/><Relationship Id="rId7" Type="http://schemas.openxmlformats.org/officeDocument/2006/relationships/hyperlink" Target="#'Profit Dashboard'!A1"/><Relationship Id="rId2" Type="http://schemas.openxmlformats.org/officeDocument/2006/relationships/image" Target="../media/image1.png"/><Relationship Id="rId1" Type="http://schemas.openxmlformats.org/officeDocument/2006/relationships/chart" Target="../charts/chart7.xml"/><Relationship Id="rId6" Type="http://schemas.openxmlformats.org/officeDocument/2006/relationships/hyperlink" Target="#'Main Dashboard'!A1"/><Relationship Id="rId5" Type="http://schemas.openxmlformats.org/officeDocument/2006/relationships/hyperlink" Target="#'Sales Dashboard'!A1"/><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hyperlink" Target="#'Profit Dashboard'!A1"/><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hyperlink" Target="#'Main Dashboard'!A1"/><Relationship Id="rId5" Type="http://schemas.openxmlformats.org/officeDocument/2006/relationships/hyperlink" Target="#'Sales Dashboard'!A1"/><Relationship Id="rId4" Type="http://schemas.openxmlformats.org/officeDocument/2006/relationships/image" Target="../media/image4.svg"/></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171450</xdr:rowOff>
    </xdr:from>
    <xdr:to>
      <xdr:col>4</xdr:col>
      <xdr:colOff>161925</xdr:colOff>
      <xdr:row>4</xdr:row>
      <xdr:rowOff>0</xdr:rowOff>
    </xdr:to>
    <xdr:grpSp>
      <xdr:nvGrpSpPr>
        <xdr:cNvPr id="2" name="Group 1">
          <a:extLst>
            <a:ext uri="{FF2B5EF4-FFF2-40B4-BE49-F238E27FC236}">
              <a16:creationId xmlns:a16="http://schemas.microsoft.com/office/drawing/2014/main" id="{24AAB18A-C6D2-4F52-97B0-0F832FB5BD10}"/>
            </a:ext>
          </a:extLst>
        </xdr:cNvPr>
        <xdr:cNvGrpSpPr/>
      </xdr:nvGrpSpPr>
      <xdr:grpSpPr>
        <a:xfrm>
          <a:off x="0" y="171450"/>
          <a:ext cx="2600325" cy="590550"/>
          <a:chOff x="19050" y="1047750"/>
          <a:chExt cx="2600325" cy="590550"/>
        </a:xfrm>
      </xdr:grpSpPr>
      <xdr:sp macro="" textlink="">
        <xdr:nvSpPr>
          <xdr:cNvPr id="3" name="TextBox 2">
            <a:hlinkClick xmlns:r="http://schemas.openxmlformats.org/officeDocument/2006/relationships" r:id="rId1"/>
            <a:extLst>
              <a:ext uri="{FF2B5EF4-FFF2-40B4-BE49-F238E27FC236}">
                <a16:creationId xmlns:a16="http://schemas.microsoft.com/office/drawing/2014/main" id="{02D525FC-927A-072E-16CA-4753C70DF79F}"/>
              </a:ext>
            </a:extLst>
          </xdr:cNvPr>
          <xdr:cNvSpPr txBox="1"/>
        </xdr:nvSpPr>
        <xdr:spPr>
          <a:xfrm>
            <a:off x="885825" y="1047750"/>
            <a:ext cx="866775" cy="5905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ysClr val="windowText" lastClr="000000"/>
                </a:solidFill>
                <a:latin typeface="OCRB" panose="020B0609020202020204" pitchFamily="49" charset="0"/>
              </a:rPr>
              <a:t>Sales</a:t>
            </a:r>
          </a:p>
          <a:p>
            <a:pPr algn="ctr"/>
            <a:r>
              <a:rPr lang="en-US" sz="900" b="1">
                <a:solidFill>
                  <a:sysClr val="windowText" lastClr="000000"/>
                </a:solidFill>
                <a:latin typeface="OCRB" panose="020B0609020202020204" pitchFamily="49" charset="0"/>
              </a:rPr>
              <a:t> Dashboard</a:t>
            </a:r>
          </a:p>
        </xdr:txBody>
      </xdr:sp>
      <xdr:sp macro="" textlink="">
        <xdr:nvSpPr>
          <xdr:cNvPr id="4" name="TextBox 3">
            <a:hlinkClick xmlns:r="http://schemas.openxmlformats.org/officeDocument/2006/relationships" r:id="rId2"/>
            <a:extLst>
              <a:ext uri="{FF2B5EF4-FFF2-40B4-BE49-F238E27FC236}">
                <a16:creationId xmlns:a16="http://schemas.microsoft.com/office/drawing/2014/main" id="{1B2B1AEE-44EE-AE1B-92F5-BBF8B801972C}"/>
              </a:ext>
            </a:extLst>
          </xdr:cNvPr>
          <xdr:cNvSpPr txBox="1"/>
        </xdr:nvSpPr>
        <xdr:spPr>
          <a:xfrm>
            <a:off x="19050" y="1047750"/>
            <a:ext cx="866775" cy="5905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Main</a:t>
            </a:r>
          </a:p>
          <a:p>
            <a:pPr algn="ctr"/>
            <a:r>
              <a:rPr lang="en-US" sz="900" b="1" baseline="0">
                <a:latin typeface="OCRB" panose="020B0609020202020204" pitchFamily="49" charset="0"/>
              </a:rPr>
              <a:t> Dashboard</a:t>
            </a:r>
            <a:endParaRPr lang="en-US" sz="900" b="1">
              <a:latin typeface="OCRB" panose="020B0609020202020204" pitchFamily="49" charset="0"/>
            </a:endParaRPr>
          </a:p>
        </xdr:txBody>
      </xdr:sp>
      <xdr:sp macro="" textlink="">
        <xdr:nvSpPr>
          <xdr:cNvPr id="5" name="TextBox 4">
            <a:hlinkClick xmlns:r="http://schemas.openxmlformats.org/officeDocument/2006/relationships" r:id="rId3"/>
            <a:extLst>
              <a:ext uri="{FF2B5EF4-FFF2-40B4-BE49-F238E27FC236}">
                <a16:creationId xmlns:a16="http://schemas.microsoft.com/office/drawing/2014/main" id="{DEF21666-F7DC-2E45-BAA1-B97616BA7FAB}"/>
              </a:ext>
            </a:extLst>
          </xdr:cNvPr>
          <xdr:cNvSpPr txBox="1"/>
        </xdr:nvSpPr>
        <xdr:spPr>
          <a:xfrm>
            <a:off x="1752600" y="1047750"/>
            <a:ext cx="866775" cy="59055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Profit</a:t>
            </a:r>
          </a:p>
          <a:p>
            <a:pPr algn="ctr"/>
            <a:r>
              <a:rPr lang="en-US" sz="900" b="1">
                <a:latin typeface="OCRB" panose="020B0609020202020204" pitchFamily="49" charset="0"/>
              </a:rPr>
              <a:t> Dashboard</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390524</xdr:colOff>
      <xdr:row>0</xdr:row>
      <xdr:rowOff>38100</xdr:rowOff>
    </xdr:from>
    <xdr:to>
      <xdr:col>11</xdr:col>
      <xdr:colOff>28575</xdr:colOff>
      <xdr:row>16</xdr:row>
      <xdr:rowOff>85725</xdr:rowOff>
    </xdr:to>
    <xdr:sp macro="" textlink="">
      <xdr:nvSpPr>
        <xdr:cNvPr id="33" name="Rectangle: Rounded Corners 32">
          <a:extLst>
            <a:ext uri="{FF2B5EF4-FFF2-40B4-BE49-F238E27FC236}">
              <a16:creationId xmlns:a16="http://schemas.microsoft.com/office/drawing/2014/main" id="{D1FB215E-092C-4307-9B4A-0666E639C2BD}"/>
            </a:ext>
          </a:extLst>
        </xdr:cNvPr>
        <xdr:cNvSpPr/>
      </xdr:nvSpPr>
      <xdr:spPr>
        <a:xfrm>
          <a:off x="2828924" y="38100"/>
          <a:ext cx="3905251" cy="309562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466725</xdr:colOff>
      <xdr:row>0</xdr:row>
      <xdr:rowOff>161925</xdr:rowOff>
    </xdr:from>
    <xdr:to>
      <xdr:col>25</xdr:col>
      <xdr:colOff>495300</xdr:colOff>
      <xdr:row>36</xdr:row>
      <xdr:rowOff>142875</xdr:rowOff>
    </xdr:to>
    <xdr:sp macro="" textlink="">
      <xdr:nvSpPr>
        <xdr:cNvPr id="3" name="Rectangle: Rounded Corners 2">
          <a:extLst>
            <a:ext uri="{FF2B5EF4-FFF2-40B4-BE49-F238E27FC236}">
              <a16:creationId xmlns:a16="http://schemas.microsoft.com/office/drawing/2014/main" id="{0D44B2CA-DE97-497A-913A-EB6E2B47D82C}"/>
            </a:ext>
          </a:extLst>
        </xdr:cNvPr>
        <xdr:cNvSpPr/>
      </xdr:nvSpPr>
      <xdr:spPr>
        <a:xfrm>
          <a:off x="13268325" y="161925"/>
          <a:ext cx="2466975" cy="683895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47625</xdr:colOff>
      <xdr:row>0</xdr:row>
      <xdr:rowOff>151207</xdr:rowOff>
    </xdr:from>
    <xdr:to>
      <xdr:col>21</xdr:col>
      <xdr:colOff>295275</xdr:colOff>
      <xdr:row>16</xdr:row>
      <xdr:rowOff>38102</xdr:rowOff>
    </xdr:to>
    <xdr:grpSp>
      <xdr:nvGrpSpPr>
        <xdr:cNvPr id="5" name="Group 4">
          <a:extLst>
            <a:ext uri="{FF2B5EF4-FFF2-40B4-BE49-F238E27FC236}">
              <a16:creationId xmlns:a16="http://schemas.microsoft.com/office/drawing/2014/main" id="{E9E7B24A-05F3-4374-BEBA-E1A4AEEC8432}"/>
            </a:ext>
          </a:extLst>
        </xdr:cNvPr>
        <xdr:cNvGrpSpPr/>
      </xdr:nvGrpSpPr>
      <xdr:grpSpPr>
        <a:xfrm>
          <a:off x="6753225" y="151207"/>
          <a:ext cx="6343650" cy="2934895"/>
          <a:chOff x="609600" y="4419837"/>
          <a:chExt cx="5524500" cy="2542937"/>
        </a:xfrm>
      </xdr:grpSpPr>
      <xdr:sp macro="" textlink="">
        <xdr:nvSpPr>
          <xdr:cNvPr id="6" name="Rectangle 5">
            <a:extLst>
              <a:ext uri="{FF2B5EF4-FFF2-40B4-BE49-F238E27FC236}">
                <a16:creationId xmlns:a16="http://schemas.microsoft.com/office/drawing/2014/main" id="{89BA3A9C-757A-D8A7-FF9D-5150932E81BA}"/>
              </a:ext>
            </a:extLst>
          </xdr:cNvPr>
          <xdr:cNvSpPr/>
        </xdr:nvSpPr>
        <xdr:spPr>
          <a:xfrm>
            <a:off x="609600" y="4429124"/>
            <a:ext cx="5524500" cy="2533650"/>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7" name="Chart 6">
            <a:extLst>
              <a:ext uri="{FF2B5EF4-FFF2-40B4-BE49-F238E27FC236}">
                <a16:creationId xmlns:a16="http://schemas.microsoft.com/office/drawing/2014/main" id="{30357870-BDE4-E837-5A59-E9EB917D4D52}"/>
              </a:ext>
            </a:extLst>
          </xdr:cNvPr>
          <xdr:cNvGraphicFramePr>
            <a:graphicFrameLocks/>
          </xdr:cNvGraphicFramePr>
        </xdr:nvGraphicFramePr>
        <xdr:xfrm>
          <a:off x="617897" y="4419837"/>
          <a:ext cx="5499865" cy="2497556"/>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11</xdr:col>
      <xdr:colOff>28575</xdr:colOff>
      <xdr:row>17</xdr:row>
      <xdr:rowOff>47625</xdr:rowOff>
    </xdr:from>
    <xdr:to>
      <xdr:col>21</xdr:col>
      <xdr:colOff>390525</xdr:colOff>
      <xdr:row>36</xdr:row>
      <xdr:rowOff>133350</xdr:rowOff>
    </xdr:to>
    <xdr:grpSp>
      <xdr:nvGrpSpPr>
        <xdr:cNvPr id="10" name="Group 9">
          <a:extLst>
            <a:ext uri="{FF2B5EF4-FFF2-40B4-BE49-F238E27FC236}">
              <a16:creationId xmlns:a16="http://schemas.microsoft.com/office/drawing/2014/main" id="{C016496F-BB7E-6DD3-8E4A-461FAE32D000}"/>
            </a:ext>
          </a:extLst>
        </xdr:cNvPr>
        <xdr:cNvGrpSpPr/>
      </xdr:nvGrpSpPr>
      <xdr:grpSpPr>
        <a:xfrm>
          <a:off x="6734175" y="3286125"/>
          <a:ext cx="6457950" cy="3705225"/>
          <a:chOff x="12753890" y="3319748"/>
          <a:chExt cx="5915025" cy="2948754"/>
        </a:xfrm>
      </xdr:grpSpPr>
      <xdr:sp macro="" textlink="">
        <xdr:nvSpPr>
          <xdr:cNvPr id="8" name="Rectangle 7">
            <a:extLst>
              <a:ext uri="{FF2B5EF4-FFF2-40B4-BE49-F238E27FC236}">
                <a16:creationId xmlns:a16="http://schemas.microsoft.com/office/drawing/2014/main" id="{17D19055-F035-B58B-23CC-8C1C98A9273A}"/>
              </a:ext>
            </a:extLst>
          </xdr:cNvPr>
          <xdr:cNvSpPr/>
        </xdr:nvSpPr>
        <xdr:spPr>
          <a:xfrm>
            <a:off x="12753890" y="3319748"/>
            <a:ext cx="5915025" cy="2924175"/>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1">
              <a:solidFill>
                <a:sysClr val="windowText" lastClr="000000"/>
              </a:solidFill>
              <a:latin typeface="+mn-lt"/>
              <a:ea typeface="+mn-ea"/>
              <a:cs typeface="+mn-cs"/>
            </a:endParaRPr>
          </a:p>
        </xdr:txBody>
      </xdr:sp>
      <xdr:graphicFrame macro="">
        <xdr:nvGraphicFramePr>
          <xdr:cNvPr id="2" name="Chart 1">
            <a:extLst>
              <a:ext uri="{FF2B5EF4-FFF2-40B4-BE49-F238E27FC236}">
                <a16:creationId xmlns:a16="http://schemas.microsoft.com/office/drawing/2014/main" id="{21AF5A5E-3865-4DB0-86E4-F3E770212A01}"/>
              </a:ext>
            </a:extLst>
          </xdr:cNvPr>
          <xdr:cNvGraphicFramePr>
            <a:graphicFrameLocks/>
          </xdr:cNvGraphicFramePr>
        </xdr:nvGraphicFramePr>
        <xdr:xfrm>
          <a:off x="12801517" y="3345095"/>
          <a:ext cx="5791200" cy="2923407"/>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171450</xdr:colOff>
      <xdr:row>17</xdr:row>
      <xdr:rowOff>9524</xdr:rowOff>
    </xdr:from>
    <xdr:to>
      <xdr:col>10</xdr:col>
      <xdr:colOff>485776</xdr:colOff>
      <xdr:row>36</xdr:row>
      <xdr:rowOff>76200</xdr:rowOff>
    </xdr:to>
    <xdr:grpSp>
      <xdr:nvGrpSpPr>
        <xdr:cNvPr id="20" name="Group 19">
          <a:extLst>
            <a:ext uri="{FF2B5EF4-FFF2-40B4-BE49-F238E27FC236}">
              <a16:creationId xmlns:a16="http://schemas.microsoft.com/office/drawing/2014/main" id="{BE7A645B-85C6-C396-47C8-CF29645E1E36}"/>
            </a:ext>
          </a:extLst>
        </xdr:cNvPr>
        <xdr:cNvGrpSpPr/>
      </xdr:nvGrpSpPr>
      <xdr:grpSpPr>
        <a:xfrm>
          <a:off x="171450" y="3248024"/>
          <a:ext cx="6410326" cy="3686176"/>
          <a:chOff x="390526" y="3248024"/>
          <a:chExt cx="6191250" cy="3400425"/>
        </a:xfrm>
      </xdr:grpSpPr>
      <xdr:sp macro="" textlink="">
        <xdr:nvSpPr>
          <xdr:cNvPr id="19" name="Rectangle: Rounded Corners 18">
            <a:extLst>
              <a:ext uri="{FF2B5EF4-FFF2-40B4-BE49-F238E27FC236}">
                <a16:creationId xmlns:a16="http://schemas.microsoft.com/office/drawing/2014/main" id="{35EF4C16-3543-4BF7-AD53-7E57EA380814}"/>
              </a:ext>
            </a:extLst>
          </xdr:cNvPr>
          <xdr:cNvSpPr/>
        </xdr:nvSpPr>
        <xdr:spPr>
          <a:xfrm>
            <a:off x="390526" y="3248024"/>
            <a:ext cx="6191250" cy="3400425"/>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8" name="Chart 17">
            <a:extLst>
              <a:ext uri="{FF2B5EF4-FFF2-40B4-BE49-F238E27FC236}">
                <a16:creationId xmlns:a16="http://schemas.microsoft.com/office/drawing/2014/main" id="{744400DB-B69F-4E92-821E-B62F057ED899}"/>
              </a:ext>
            </a:extLst>
          </xdr:cNvPr>
          <xdr:cNvGraphicFramePr>
            <a:graphicFrameLocks/>
          </xdr:cNvGraphicFramePr>
        </xdr:nvGraphicFramePr>
        <xdr:xfrm>
          <a:off x="482521" y="3333750"/>
          <a:ext cx="5918279" cy="3143249"/>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21</xdr:col>
      <xdr:colOff>590550</xdr:colOff>
      <xdr:row>1</xdr:row>
      <xdr:rowOff>95250</xdr:rowOff>
    </xdr:from>
    <xdr:to>
      <xdr:col>25</xdr:col>
      <xdr:colOff>333374</xdr:colOff>
      <xdr:row>35</xdr:row>
      <xdr:rowOff>95250</xdr:rowOff>
    </xdr:to>
    <xdr:grpSp>
      <xdr:nvGrpSpPr>
        <xdr:cNvPr id="29" name="Group 28">
          <a:extLst>
            <a:ext uri="{FF2B5EF4-FFF2-40B4-BE49-F238E27FC236}">
              <a16:creationId xmlns:a16="http://schemas.microsoft.com/office/drawing/2014/main" id="{65FC6921-0EBE-B271-1CBA-3924D7666C2D}"/>
            </a:ext>
          </a:extLst>
        </xdr:cNvPr>
        <xdr:cNvGrpSpPr/>
      </xdr:nvGrpSpPr>
      <xdr:grpSpPr>
        <a:xfrm>
          <a:off x="13392150" y="285750"/>
          <a:ext cx="2181224" cy="6477000"/>
          <a:chOff x="12973050" y="314325"/>
          <a:chExt cx="2181224" cy="5905500"/>
        </a:xfrm>
      </xdr:grpSpPr>
      <xdr:grpSp>
        <xdr:nvGrpSpPr>
          <xdr:cNvPr id="25" name="Group 24">
            <a:extLst>
              <a:ext uri="{FF2B5EF4-FFF2-40B4-BE49-F238E27FC236}">
                <a16:creationId xmlns:a16="http://schemas.microsoft.com/office/drawing/2014/main" id="{C2B52046-6B70-92FD-BA72-97AD45FC898C}"/>
              </a:ext>
            </a:extLst>
          </xdr:cNvPr>
          <xdr:cNvGrpSpPr/>
        </xdr:nvGrpSpPr>
        <xdr:grpSpPr>
          <a:xfrm>
            <a:off x="12973050" y="314325"/>
            <a:ext cx="2181224" cy="2914650"/>
            <a:chOff x="12973050" y="314325"/>
            <a:chExt cx="2181224" cy="2914650"/>
          </a:xfrm>
        </xdr:grpSpPr>
        <xdr:sp macro="" textlink="">
          <xdr:nvSpPr>
            <xdr:cNvPr id="17" name="Rectangle: Rounded Corners 16">
              <a:extLst>
                <a:ext uri="{FF2B5EF4-FFF2-40B4-BE49-F238E27FC236}">
                  <a16:creationId xmlns:a16="http://schemas.microsoft.com/office/drawing/2014/main" id="{BEC4496C-0B92-42D4-91A4-274D51F08025}"/>
                </a:ext>
              </a:extLst>
            </xdr:cNvPr>
            <xdr:cNvSpPr/>
          </xdr:nvSpPr>
          <xdr:spPr>
            <a:xfrm>
              <a:off x="12973050" y="314325"/>
              <a:ext cx="2171699" cy="14001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Rounded Corners 23">
              <a:extLst>
                <a:ext uri="{FF2B5EF4-FFF2-40B4-BE49-F238E27FC236}">
                  <a16:creationId xmlns:a16="http://schemas.microsoft.com/office/drawing/2014/main" id="{A400651C-45CE-4539-BAAA-2142D11A9594}"/>
                </a:ext>
              </a:extLst>
            </xdr:cNvPr>
            <xdr:cNvSpPr/>
          </xdr:nvSpPr>
          <xdr:spPr>
            <a:xfrm>
              <a:off x="12982575" y="1828800"/>
              <a:ext cx="2171699" cy="14001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26" name="Group 25">
            <a:extLst>
              <a:ext uri="{FF2B5EF4-FFF2-40B4-BE49-F238E27FC236}">
                <a16:creationId xmlns:a16="http://schemas.microsoft.com/office/drawing/2014/main" id="{67E192EE-6480-4EBF-B583-BD808CE89949}"/>
              </a:ext>
            </a:extLst>
          </xdr:cNvPr>
          <xdr:cNvGrpSpPr/>
        </xdr:nvGrpSpPr>
        <xdr:grpSpPr>
          <a:xfrm>
            <a:off x="12973050" y="3305175"/>
            <a:ext cx="2181224" cy="2914650"/>
            <a:chOff x="12973050" y="314325"/>
            <a:chExt cx="2181224" cy="2914650"/>
          </a:xfrm>
        </xdr:grpSpPr>
        <xdr:sp macro="" textlink="">
          <xdr:nvSpPr>
            <xdr:cNvPr id="27" name="Rectangle: Rounded Corners 26">
              <a:extLst>
                <a:ext uri="{FF2B5EF4-FFF2-40B4-BE49-F238E27FC236}">
                  <a16:creationId xmlns:a16="http://schemas.microsoft.com/office/drawing/2014/main" id="{B8CE8B91-C22D-D8BF-3EA2-A9CA4CB3D611}"/>
                </a:ext>
              </a:extLst>
            </xdr:cNvPr>
            <xdr:cNvSpPr/>
          </xdr:nvSpPr>
          <xdr:spPr>
            <a:xfrm>
              <a:off x="12973050" y="314325"/>
              <a:ext cx="2171699" cy="14001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Rounded Corners 27">
              <a:extLst>
                <a:ext uri="{FF2B5EF4-FFF2-40B4-BE49-F238E27FC236}">
                  <a16:creationId xmlns:a16="http://schemas.microsoft.com/office/drawing/2014/main" id="{F0ED2368-8648-0345-E052-E37E25BA92D5}"/>
                </a:ext>
              </a:extLst>
            </xdr:cNvPr>
            <xdr:cNvSpPr/>
          </xdr:nvSpPr>
          <xdr:spPr>
            <a:xfrm>
              <a:off x="12982575" y="1828800"/>
              <a:ext cx="2171699" cy="14001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twoCellAnchor>
    <xdr:from>
      <xdr:col>22</xdr:col>
      <xdr:colOff>152400</xdr:colOff>
      <xdr:row>1</xdr:row>
      <xdr:rowOff>133350</xdr:rowOff>
    </xdr:from>
    <xdr:to>
      <xdr:col>25</xdr:col>
      <xdr:colOff>171450</xdr:colOff>
      <xdr:row>6</xdr:row>
      <xdr:rowOff>0</xdr:rowOff>
    </xdr:to>
    <xdr:sp macro="" textlink="">
      <xdr:nvSpPr>
        <xdr:cNvPr id="15" name="TextBox 14">
          <a:extLst>
            <a:ext uri="{FF2B5EF4-FFF2-40B4-BE49-F238E27FC236}">
              <a16:creationId xmlns:a16="http://schemas.microsoft.com/office/drawing/2014/main" id="{9AA6C482-3A2B-404E-9EE5-6743544AA4A6}"/>
            </a:ext>
          </a:extLst>
        </xdr:cNvPr>
        <xdr:cNvSpPr txBox="1"/>
      </xdr:nvSpPr>
      <xdr:spPr>
        <a:xfrm>
          <a:off x="13563600" y="323850"/>
          <a:ext cx="1847850" cy="819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i="0" u="none" strike="noStrike" kern="1200" cap="all" spc="120" normalizeH="0" baseline="0">
              <a:solidFill>
                <a:sysClr val="windowText" lastClr="000000"/>
              </a:solidFill>
              <a:latin typeface="+mn-lt"/>
              <a:ea typeface="+mn-ea"/>
              <a:cs typeface="+mn-cs"/>
            </a:rPr>
            <a:t>Average Margin per Order</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22</xdr:col>
      <xdr:colOff>285750</xdr:colOff>
      <xdr:row>5</xdr:row>
      <xdr:rowOff>161925</xdr:rowOff>
    </xdr:from>
    <xdr:to>
      <xdr:col>24</xdr:col>
      <xdr:colOff>552450</xdr:colOff>
      <xdr:row>8</xdr:row>
      <xdr:rowOff>142875</xdr:rowOff>
    </xdr:to>
    <xdr:sp macro="" textlink="Pivots!G40">
      <xdr:nvSpPr>
        <xdr:cNvPr id="16" name="TextBox 15">
          <a:extLst>
            <a:ext uri="{FF2B5EF4-FFF2-40B4-BE49-F238E27FC236}">
              <a16:creationId xmlns:a16="http://schemas.microsoft.com/office/drawing/2014/main" id="{630DD9D2-5262-4E00-BCD0-9ADA5B00032E}"/>
            </a:ext>
          </a:extLst>
        </xdr:cNvPr>
        <xdr:cNvSpPr txBox="1"/>
      </xdr:nvSpPr>
      <xdr:spPr>
        <a:xfrm>
          <a:off x="13696950" y="1114425"/>
          <a:ext cx="14859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4A9DDF-25B4-4D82-A979-AF8D95751A42}" type="TxLink">
            <a:rPr lang="en-US" sz="1800" b="1" i="0" u="none" strike="noStrike" kern="1200" cap="all" spc="120" normalizeH="0" baseline="0">
              <a:solidFill>
                <a:srgbClr val="000000"/>
              </a:solidFill>
              <a:latin typeface="OCRB" panose="020B0609020202020204" pitchFamily="49" charset="0"/>
              <a:ea typeface="+mn-ea"/>
              <a:cs typeface="Calibri"/>
            </a:rPr>
            <a:pPr algn="ctr"/>
            <a:t> $17.09 </a:t>
          </a:fld>
          <a:endParaRPr lang="en-US" sz="1800" b="1" i="0" u="none" strike="noStrike" kern="1200" cap="all" spc="120" normalizeH="0" baseline="0">
            <a:solidFill>
              <a:sysClr val="windowText" lastClr="000000"/>
            </a:solidFill>
            <a:latin typeface="OCRB" panose="020B0609020202020204" pitchFamily="49" charset="0"/>
            <a:ea typeface="+mn-ea"/>
            <a:cs typeface="+mn-cs"/>
          </a:endParaRPr>
        </a:p>
      </xdr:txBody>
    </xdr:sp>
    <xdr:clientData/>
  </xdr:twoCellAnchor>
  <xdr:twoCellAnchor>
    <xdr:from>
      <xdr:col>22</xdr:col>
      <xdr:colOff>333373</xdr:colOff>
      <xdr:row>11</xdr:row>
      <xdr:rowOff>0</xdr:rowOff>
    </xdr:from>
    <xdr:to>
      <xdr:col>25</xdr:col>
      <xdr:colOff>38100</xdr:colOff>
      <xdr:row>14</xdr:row>
      <xdr:rowOff>161926</xdr:rowOff>
    </xdr:to>
    <xdr:sp macro="" textlink="">
      <xdr:nvSpPr>
        <xdr:cNvPr id="14" name="TextBox 13">
          <a:extLst>
            <a:ext uri="{FF2B5EF4-FFF2-40B4-BE49-F238E27FC236}">
              <a16:creationId xmlns:a16="http://schemas.microsoft.com/office/drawing/2014/main" id="{622FDFC5-13D0-4D6F-9456-4BEB01588286}"/>
            </a:ext>
          </a:extLst>
        </xdr:cNvPr>
        <xdr:cNvSpPr txBox="1"/>
      </xdr:nvSpPr>
      <xdr:spPr>
        <a:xfrm>
          <a:off x="13744573" y="2095500"/>
          <a:ext cx="1533527" cy="73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Average of sales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22</xdr:col>
      <xdr:colOff>114299</xdr:colOff>
      <xdr:row>19</xdr:row>
      <xdr:rowOff>76200</xdr:rowOff>
    </xdr:from>
    <xdr:to>
      <xdr:col>25</xdr:col>
      <xdr:colOff>238125</xdr:colOff>
      <xdr:row>23</xdr:row>
      <xdr:rowOff>47626</xdr:rowOff>
    </xdr:to>
    <xdr:sp macro="" textlink="">
      <xdr:nvSpPr>
        <xdr:cNvPr id="13" name="TextBox 12">
          <a:extLst>
            <a:ext uri="{FF2B5EF4-FFF2-40B4-BE49-F238E27FC236}">
              <a16:creationId xmlns:a16="http://schemas.microsoft.com/office/drawing/2014/main" id="{DE3CACC4-FF0F-49EF-8E09-D0747218050A}"/>
            </a:ext>
          </a:extLst>
        </xdr:cNvPr>
        <xdr:cNvSpPr txBox="1"/>
      </xdr:nvSpPr>
      <xdr:spPr>
        <a:xfrm>
          <a:off x="13525499" y="3695700"/>
          <a:ext cx="1952626" cy="73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count of sales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22</xdr:col>
      <xdr:colOff>219075</xdr:colOff>
      <xdr:row>14</xdr:row>
      <xdr:rowOff>38100</xdr:rowOff>
    </xdr:from>
    <xdr:to>
      <xdr:col>25</xdr:col>
      <xdr:colOff>0</xdr:colOff>
      <xdr:row>17</xdr:row>
      <xdr:rowOff>19050</xdr:rowOff>
    </xdr:to>
    <xdr:sp macro="" textlink="Pivots!G6">
      <xdr:nvSpPr>
        <xdr:cNvPr id="30" name="TextBox 29">
          <a:extLst>
            <a:ext uri="{FF2B5EF4-FFF2-40B4-BE49-F238E27FC236}">
              <a16:creationId xmlns:a16="http://schemas.microsoft.com/office/drawing/2014/main" id="{817DD9C9-3BB2-439A-B260-4ED0CF143E8D}"/>
            </a:ext>
          </a:extLst>
        </xdr:cNvPr>
        <xdr:cNvSpPr txBox="1"/>
      </xdr:nvSpPr>
      <xdr:spPr>
        <a:xfrm>
          <a:off x="13630275" y="2705100"/>
          <a:ext cx="16097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AF896801-1AD1-4DAB-86B8-81EDA906030A}" type="TxLink">
            <a:rPr lang="en-US" sz="2000" b="1" i="0" u="none" strike="noStrike">
              <a:solidFill>
                <a:srgbClr val="000000"/>
              </a:solidFill>
              <a:latin typeface="OCRB" panose="020B0609020202020204" pitchFamily="49" charset="0"/>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 $215.77 </a:t>
          </a:fld>
          <a:endParaRPr lang="en-US" sz="2000" b="1">
            <a:solidFill>
              <a:sysClr val="windowText" lastClr="000000"/>
            </a:solidFill>
            <a:latin typeface="OCRB" panose="020B0609020202020204" pitchFamily="49" charset="0"/>
          </a:endParaRPr>
        </a:p>
      </xdr:txBody>
    </xdr:sp>
    <xdr:clientData/>
  </xdr:twoCellAnchor>
  <xdr:twoCellAnchor>
    <xdr:from>
      <xdr:col>23</xdr:col>
      <xdr:colOff>381000</xdr:colOff>
      <xdr:row>21</xdr:row>
      <xdr:rowOff>133350</xdr:rowOff>
    </xdr:from>
    <xdr:to>
      <xdr:col>25</xdr:col>
      <xdr:colOff>228600</xdr:colOff>
      <xdr:row>25</xdr:row>
      <xdr:rowOff>95250</xdr:rowOff>
    </xdr:to>
    <xdr:sp macro="" textlink="Pivots!G11">
      <xdr:nvSpPr>
        <xdr:cNvPr id="31" name="TextBox 30">
          <a:extLst>
            <a:ext uri="{FF2B5EF4-FFF2-40B4-BE49-F238E27FC236}">
              <a16:creationId xmlns:a16="http://schemas.microsoft.com/office/drawing/2014/main" id="{999AD80F-C0DF-4870-BDEF-686A6FF0856B}"/>
            </a:ext>
          </a:extLst>
        </xdr:cNvPr>
        <xdr:cNvSpPr txBox="1"/>
      </xdr:nvSpPr>
      <xdr:spPr>
        <a:xfrm>
          <a:off x="14401800" y="4133850"/>
          <a:ext cx="10668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7B4F0E05-66DA-403A-94EE-FC5C95C02E49}" type="TxLink">
            <a:rPr lang="en-US" sz="2500" b="1" i="0" u="none" strike="noStrike">
              <a:solidFill>
                <a:sysClr val="windowText" lastClr="000000"/>
              </a:solidFill>
              <a:latin typeface="OCRB" panose="020B0609020202020204" pitchFamily="49"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2323</a:t>
          </a:fld>
          <a:endParaRPr lang="en-US" sz="2500" b="1">
            <a:solidFill>
              <a:sysClr val="windowText" lastClr="000000"/>
            </a:solidFill>
            <a:latin typeface="OCRB" panose="020B0609020202020204" pitchFamily="49" charset="0"/>
          </a:endParaRPr>
        </a:p>
      </xdr:txBody>
    </xdr:sp>
    <xdr:clientData/>
  </xdr:twoCellAnchor>
  <xdr:twoCellAnchor>
    <xdr:from>
      <xdr:col>4</xdr:col>
      <xdr:colOff>238126</xdr:colOff>
      <xdr:row>0</xdr:row>
      <xdr:rowOff>114300</xdr:rowOff>
    </xdr:from>
    <xdr:to>
      <xdr:col>11</xdr:col>
      <xdr:colOff>28576</xdr:colOff>
      <xdr:row>15</xdr:row>
      <xdr:rowOff>123825</xdr:rowOff>
    </xdr:to>
    <xdr:graphicFrame macro="">
      <xdr:nvGraphicFramePr>
        <xdr:cNvPr id="32" name="Chart 31">
          <a:extLst>
            <a:ext uri="{FF2B5EF4-FFF2-40B4-BE49-F238E27FC236}">
              <a16:creationId xmlns:a16="http://schemas.microsoft.com/office/drawing/2014/main" id="{E0E2A0F8-139B-4B23-8DEC-F0EB685CE2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26</xdr:col>
      <xdr:colOff>9524</xdr:colOff>
      <xdr:row>22</xdr:row>
      <xdr:rowOff>28575</xdr:rowOff>
    </xdr:from>
    <xdr:to>
      <xdr:col>31</xdr:col>
      <xdr:colOff>609599</xdr:colOff>
      <xdr:row>30</xdr:row>
      <xdr:rowOff>95250</xdr:rowOff>
    </xdr:to>
    <mc:AlternateContent xmlns:mc="http://schemas.openxmlformats.org/markup-compatibility/2006" xmlns:a14="http://schemas.microsoft.com/office/drawing/2010/main">
      <mc:Choice Requires="a14">
        <xdr:graphicFrame macro="">
          <xdr:nvGraphicFramePr>
            <xdr:cNvPr id="41" name="Sub-Category 2">
              <a:extLst>
                <a:ext uri="{FF2B5EF4-FFF2-40B4-BE49-F238E27FC236}">
                  <a16:creationId xmlns:a16="http://schemas.microsoft.com/office/drawing/2014/main" id="{264258AE-1885-4243-A288-6E43D837C00F}"/>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15859124" y="4219575"/>
              <a:ext cx="364807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9524</xdr:colOff>
      <xdr:row>15</xdr:row>
      <xdr:rowOff>133350</xdr:rowOff>
    </xdr:from>
    <xdr:to>
      <xdr:col>32</xdr:col>
      <xdr:colOff>0</xdr:colOff>
      <xdr:row>21</xdr:row>
      <xdr:rowOff>142875</xdr:rowOff>
    </xdr:to>
    <mc:AlternateContent xmlns:mc="http://schemas.openxmlformats.org/markup-compatibility/2006" xmlns:a14="http://schemas.microsoft.com/office/drawing/2010/main">
      <mc:Choice Requires="a14">
        <xdr:graphicFrame macro="">
          <xdr:nvGraphicFramePr>
            <xdr:cNvPr id="42" name="Category 2">
              <a:extLst>
                <a:ext uri="{FF2B5EF4-FFF2-40B4-BE49-F238E27FC236}">
                  <a16:creationId xmlns:a16="http://schemas.microsoft.com/office/drawing/2014/main" id="{946BBC7A-59D8-42F1-AB0D-669683263B3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5859124" y="2990850"/>
              <a:ext cx="3648076"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47624</xdr:colOff>
      <xdr:row>1</xdr:row>
      <xdr:rowOff>0</xdr:rowOff>
    </xdr:from>
    <xdr:to>
      <xdr:col>38</xdr:col>
      <xdr:colOff>590549</xdr:colOff>
      <xdr:row>30</xdr:row>
      <xdr:rowOff>104775</xdr:rowOff>
    </xdr:to>
    <mc:AlternateContent xmlns:mc="http://schemas.openxmlformats.org/markup-compatibility/2006" xmlns:a14="http://schemas.microsoft.com/office/drawing/2010/main">
      <mc:Choice Requires="a14">
        <xdr:graphicFrame macro="">
          <xdr:nvGraphicFramePr>
            <xdr:cNvPr id="43" name="State 2">
              <a:extLst>
                <a:ext uri="{FF2B5EF4-FFF2-40B4-BE49-F238E27FC236}">
                  <a16:creationId xmlns:a16="http://schemas.microsoft.com/office/drawing/2014/main" id="{DB97DC70-21AB-4B54-AFB9-3521EE3A81D4}"/>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9554824" y="190500"/>
              <a:ext cx="4200525" cy="634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0</xdr:colOff>
      <xdr:row>9</xdr:row>
      <xdr:rowOff>38100</xdr:rowOff>
    </xdr:from>
    <xdr:to>
      <xdr:col>31</xdr:col>
      <xdr:colOff>590550</xdr:colOff>
      <xdr:row>15</xdr:row>
      <xdr:rowOff>66675</xdr:rowOff>
    </xdr:to>
    <mc:AlternateContent xmlns:mc="http://schemas.openxmlformats.org/markup-compatibility/2006" xmlns:a14="http://schemas.microsoft.com/office/drawing/2010/main">
      <mc:Choice Requires="a14">
        <xdr:graphicFrame macro="">
          <xdr:nvGraphicFramePr>
            <xdr:cNvPr id="44" name="Segment 2">
              <a:extLst>
                <a:ext uri="{FF2B5EF4-FFF2-40B4-BE49-F238E27FC236}">
                  <a16:creationId xmlns:a16="http://schemas.microsoft.com/office/drawing/2014/main" id="{CFA16303-16A4-4E09-9FD1-A403C61AC93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5849600" y="1752600"/>
              <a:ext cx="363855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xdr:colOff>
      <xdr:row>1</xdr:row>
      <xdr:rowOff>0</xdr:rowOff>
    </xdr:from>
    <xdr:to>
      <xdr:col>28</xdr:col>
      <xdr:colOff>495300</xdr:colOff>
      <xdr:row>8</xdr:row>
      <xdr:rowOff>142875</xdr:rowOff>
    </xdr:to>
    <mc:AlternateContent xmlns:mc="http://schemas.openxmlformats.org/markup-compatibility/2006" xmlns:a14="http://schemas.microsoft.com/office/drawing/2010/main">
      <mc:Choice Requires="a14">
        <xdr:graphicFrame macro="">
          <xdr:nvGraphicFramePr>
            <xdr:cNvPr id="45" name="Region 2">
              <a:extLst>
                <a:ext uri="{FF2B5EF4-FFF2-40B4-BE49-F238E27FC236}">
                  <a16:creationId xmlns:a16="http://schemas.microsoft.com/office/drawing/2014/main" id="{238F8D21-1447-4578-B6FA-39CD3F58438C}"/>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5849601" y="190500"/>
              <a:ext cx="1714499"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590550</xdr:colOff>
      <xdr:row>1</xdr:row>
      <xdr:rowOff>1</xdr:rowOff>
    </xdr:from>
    <xdr:to>
      <xdr:col>31</xdr:col>
      <xdr:colOff>590550</xdr:colOff>
      <xdr:row>8</xdr:row>
      <xdr:rowOff>152401</xdr:rowOff>
    </xdr:to>
    <mc:AlternateContent xmlns:mc="http://schemas.openxmlformats.org/markup-compatibility/2006" xmlns:a14="http://schemas.microsoft.com/office/drawing/2010/main">
      <mc:Choice Requires="a14">
        <xdr:graphicFrame macro="">
          <xdr:nvGraphicFramePr>
            <xdr:cNvPr id="46" name="Ship Mode 2">
              <a:extLst>
                <a:ext uri="{FF2B5EF4-FFF2-40B4-BE49-F238E27FC236}">
                  <a16:creationId xmlns:a16="http://schemas.microsoft.com/office/drawing/2014/main" id="{7B791129-3722-4ABA-8789-35F7658992C8}"/>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17659350" y="190501"/>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257175</xdr:colOff>
      <xdr:row>4</xdr:row>
      <xdr:rowOff>123825</xdr:rowOff>
    </xdr:from>
    <xdr:to>
      <xdr:col>4</xdr:col>
      <xdr:colOff>123824</xdr:colOff>
      <xdr:row>8</xdr:row>
      <xdr:rowOff>104775</xdr:rowOff>
    </xdr:to>
    <xdr:sp macro="" textlink="">
      <xdr:nvSpPr>
        <xdr:cNvPr id="47" name="Rectangle: Rounded Corners 46">
          <a:extLst>
            <a:ext uri="{FF2B5EF4-FFF2-40B4-BE49-F238E27FC236}">
              <a16:creationId xmlns:a16="http://schemas.microsoft.com/office/drawing/2014/main" id="{93EB63D0-9DD5-4655-A944-67B81509F9B0}"/>
            </a:ext>
          </a:extLst>
        </xdr:cNvPr>
        <xdr:cNvSpPr/>
      </xdr:nvSpPr>
      <xdr:spPr>
        <a:xfrm>
          <a:off x="257175" y="885825"/>
          <a:ext cx="2305049" cy="742950"/>
        </a:xfrm>
        <a:prstGeom prst="round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247649</xdr:colOff>
      <xdr:row>4</xdr:row>
      <xdr:rowOff>161925</xdr:rowOff>
    </xdr:from>
    <xdr:to>
      <xdr:col>4</xdr:col>
      <xdr:colOff>104774</xdr:colOff>
      <xdr:row>8</xdr:row>
      <xdr:rowOff>57150</xdr:rowOff>
    </xdr:to>
    <xdr:sp macro="" textlink="">
      <xdr:nvSpPr>
        <xdr:cNvPr id="48" name="TextBox 47">
          <a:extLst>
            <a:ext uri="{FF2B5EF4-FFF2-40B4-BE49-F238E27FC236}">
              <a16:creationId xmlns:a16="http://schemas.microsoft.com/office/drawing/2014/main" id="{FE723673-490D-4180-82D2-E4530355A98D}"/>
            </a:ext>
          </a:extLst>
        </xdr:cNvPr>
        <xdr:cNvSpPr txBox="1"/>
      </xdr:nvSpPr>
      <xdr:spPr>
        <a:xfrm>
          <a:off x="247649" y="923925"/>
          <a:ext cx="2295525"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500" b="1">
              <a:latin typeface="OCRB" panose="020B0609020202020204" pitchFamily="49" charset="0"/>
            </a:rPr>
            <a:t>Super Store</a:t>
          </a:r>
        </a:p>
      </xdr:txBody>
    </xdr:sp>
    <xdr:clientData/>
  </xdr:twoCellAnchor>
  <xdr:twoCellAnchor>
    <xdr:from>
      <xdr:col>0</xdr:col>
      <xdr:colOff>76200</xdr:colOff>
      <xdr:row>12</xdr:row>
      <xdr:rowOff>76200</xdr:rowOff>
    </xdr:from>
    <xdr:to>
      <xdr:col>4</xdr:col>
      <xdr:colOff>238125</xdr:colOff>
      <xdr:row>15</xdr:row>
      <xdr:rowOff>95250</xdr:rowOff>
    </xdr:to>
    <xdr:grpSp>
      <xdr:nvGrpSpPr>
        <xdr:cNvPr id="53" name="Group 52">
          <a:extLst>
            <a:ext uri="{FF2B5EF4-FFF2-40B4-BE49-F238E27FC236}">
              <a16:creationId xmlns:a16="http://schemas.microsoft.com/office/drawing/2014/main" id="{28A596BC-CD9D-ED1F-92D1-66E77B0FA387}"/>
            </a:ext>
          </a:extLst>
        </xdr:cNvPr>
        <xdr:cNvGrpSpPr/>
      </xdr:nvGrpSpPr>
      <xdr:grpSpPr>
        <a:xfrm>
          <a:off x="76200" y="2362200"/>
          <a:ext cx="2600325" cy="590550"/>
          <a:chOff x="19050" y="1047750"/>
          <a:chExt cx="2600325" cy="590550"/>
        </a:xfrm>
      </xdr:grpSpPr>
      <xdr:sp macro="" textlink="">
        <xdr:nvSpPr>
          <xdr:cNvPr id="49" name="TextBox 48">
            <a:hlinkClick xmlns:r="http://schemas.openxmlformats.org/officeDocument/2006/relationships" r:id="rId5"/>
            <a:extLst>
              <a:ext uri="{FF2B5EF4-FFF2-40B4-BE49-F238E27FC236}">
                <a16:creationId xmlns:a16="http://schemas.microsoft.com/office/drawing/2014/main" id="{32348B3D-1842-0533-DC07-CC891B2D232A}"/>
              </a:ext>
            </a:extLst>
          </xdr:cNvPr>
          <xdr:cNvSpPr txBox="1"/>
        </xdr:nvSpPr>
        <xdr:spPr>
          <a:xfrm>
            <a:off x="885825" y="1047750"/>
            <a:ext cx="866775" cy="5905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ysClr val="windowText" lastClr="000000"/>
                </a:solidFill>
                <a:latin typeface="OCRB" panose="020B0609020202020204" pitchFamily="49" charset="0"/>
              </a:rPr>
              <a:t>Sales</a:t>
            </a:r>
          </a:p>
          <a:p>
            <a:pPr algn="ctr"/>
            <a:r>
              <a:rPr lang="en-US" sz="900" b="1">
                <a:solidFill>
                  <a:sysClr val="windowText" lastClr="000000"/>
                </a:solidFill>
                <a:latin typeface="OCRB" panose="020B0609020202020204" pitchFamily="49" charset="0"/>
              </a:rPr>
              <a:t> Dashboard</a:t>
            </a:r>
          </a:p>
        </xdr:txBody>
      </xdr:sp>
      <xdr:sp macro="" textlink="">
        <xdr:nvSpPr>
          <xdr:cNvPr id="50" name="TextBox 49">
            <a:hlinkClick xmlns:r="http://schemas.openxmlformats.org/officeDocument/2006/relationships" r:id="rId6"/>
            <a:extLst>
              <a:ext uri="{FF2B5EF4-FFF2-40B4-BE49-F238E27FC236}">
                <a16:creationId xmlns:a16="http://schemas.microsoft.com/office/drawing/2014/main" id="{B15B24FA-5694-4F28-B6F3-FA4583E271F5}"/>
              </a:ext>
            </a:extLst>
          </xdr:cNvPr>
          <xdr:cNvSpPr txBox="1"/>
        </xdr:nvSpPr>
        <xdr:spPr>
          <a:xfrm>
            <a:off x="19050" y="1047750"/>
            <a:ext cx="866775" cy="5905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Main</a:t>
            </a:r>
          </a:p>
          <a:p>
            <a:pPr algn="ctr"/>
            <a:r>
              <a:rPr lang="en-US" sz="900" b="1" baseline="0">
                <a:latin typeface="OCRB" panose="020B0609020202020204" pitchFamily="49" charset="0"/>
              </a:rPr>
              <a:t> Dashboard</a:t>
            </a:r>
            <a:endParaRPr lang="en-US" sz="900" b="1">
              <a:latin typeface="OCRB" panose="020B0609020202020204" pitchFamily="49" charset="0"/>
            </a:endParaRPr>
          </a:p>
        </xdr:txBody>
      </xdr:sp>
      <xdr:sp macro="" textlink="">
        <xdr:nvSpPr>
          <xdr:cNvPr id="51" name="TextBox 50">
            <a:hlinkClick xmlns:r="http://schemas.openxmlformats.org/officeDocument/2006/relationships" r:id="rId7"/>
            <a:extLst>
              <a:ext uri="{FF2B5EF4-FFF2-40B4-BE49-F238E27FC236}">
                <a16:creationId xmlns:a16="http://schemas.microsoft.com/office/drawing/2014/main" id="{46187EDF-C2D2-4190-8701-CBB5295F9FDC}"/>
              </a:ext>
            </a:extLst>
          </xdr:cNvPr>
          <xdr:cNvSpPr txBox="1"/>
        </xdr:nvSpPr>
        <xdr:spPr>
          <a:xfrm>
            <a:off x="1752600" y="1047750"/>
            <a:ext cx="866775" cy="59055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Profit</a:t>
            </a:r>
          </a:p>
          <a:p>
            <a:pPr algn="ctr"/>
            <a:r>
              <a:rPr lang="en-US" sz="900" b="1">
                <a:latin typeface="OCRB" panose="020B0609020202020204" pitchFamily="49" charset="0"/>
              </a:rPr>
              <a:t> Dashboard</a:t>
            </a:r>
          </a:p>
        </xdr:txBody>
      </xdr:sp>
    </xdr:grpSp>
    <xdr:clientData/>
  </xdr:twoCellAnchor>
  <xdr:twoCellAnchor>
    <xdr:from>
      <xdr:col>22</xdr:col>
      <xdr:colOff>133351</xdr:colOff>
      <xdr:row>21</xdr:row>
      <xdr:rowOff>161925</xdr:rowOff>
    </xdr:from>
    <xdr:to>
      <xdr:col>23</xdr:col>
      <xdr:colOff>342901</xdr:colOff>
      <xdr:row>25</xdr:row>
      <xdr:rowOff>180974</xdr:rowOff>
    </xdr:to>
    <xdr:graphicFrame macro="">
      <xdr:nvGraphicFramePr>
        <xdr:cNvPr id="9" name="Chart 8">
          <a:extLst>
            <a:ext uri="{FF2B5EF4-FFF2-40B4-BE49-F238E27FC236}">
              <a16:creationId xmlns:a16="http://schemas.microsoft.com/office/drawing/2014/main" id="{C1312C94-63B1-43F5-AC52-77D5630B7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161925</xdr:colOff>
      <xdr:row>27</xdr:row>
      <xdr:rowOff>133350</xdr:rowOff>
    </xdr:from>
    <xdr:to>
      <xdr:col>25</xdr:col>
      <xdr:colOff>285751</xdr:colOff>
      <xdr:row>31</xdr:row>
      <xdr:rowOff>104776</xdr:rowOff>
    </xdr:to>
    <xdr:sp macro="" textlink="">
      <xdr:nvSpPr>
        <xdr:cNvPr id="12" name="TextBox 11">
          <a:extLst>
            <a:ext uri="{FF2B5EF4-FFF2-40B4-BE49-F238E27FC236}">
              <a16:creationId xmlns:a16="http://schemas.microsoft.com/office/drawing/2014/main" id="{A0A7F203-F2F0-4800-8CE2-35A812F0EE7A}"/>
            </a:ext>
          </a:extLst>
        </xdr:cNvPr>
        <xdr:cNvSpPr txBox="1"/>
      </xdr:nvSpPr>
      <xdr:spPr>
        <a:xfrm>
          <a:off x="13573125" y="5276850"/>
          <a:ext cx="1952626" cy="73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SUm of Sales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23</xdr:col>
      <xdr:colOff>123825</xdr:colOff>
      <xdr:row>30</xdr:row>
      <xdr:rowOff>152400</xdr:rowOff>
    </xdr:from>
    <xdr:to>
      <xdr:col>25</xdr:col>
      <xdr:colOff>428625</xdr:colOff>
      <xdr:row>34</xdr:row>
      <xdr:rowOff>114300</xdr:rowOff>
    </xdr:to>
    <xdr:sp macro="" textlink="Pivots!G49">
      <xdr:nvSpPr>
        <xdr:cNvPr id="21" name="TextBox 20">
          <a:extLst>
            <a:ext uri="{FF2B5EF4-FFF2-40B4-BE49-F238E27FC236}">
              <a16:creationId xmlns:a16="http://schemas.microsoft.com/office/drawing/2014/main" id="{AB2511C9-23F9-4F01-9ED8-95BB557A9999}"/>
            </a:ext>
          </a:extLst>
        </xdr:cNvPr>
        <xdr:cNvSpPr txBox="1"/>
      </xdr:nvSpPr>
      <xdr:spPr>
        <a:xfrm>
          <a:off x="14144625" y="5867400"/>
          <a:ext cx="15240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D8B8CEEC-90D8-4985-ACC6-FA72E314671B}" type="TxLink">
            <a:rPr lang="en-US" sz="1200" b="1" i="0" u="none" strike="noStrike">
              <a:solidFill>
                <a:srgbClr val="000000"/>
              </a:solidFill>
              <a:latin typeface="OCRB" panose="020B0609020202020204" pitchFamily="49"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 $501,239.89 </a:t>
          </a:fld>
          <a:endParaRPr lang="en-US" sz="1200" b="1">
            <a:solidFill>
              <a:sysClr val="windowText" lastClr="000000"/>
            </a:solidFill>
            <a:latin typeface="OCRB" panose="020B0609020202020204" pitchFamily="49" charset="0"/>
          </a:endParaRPr>
        </a:p>
      </xdr:txBody>
    </xdr:sp>
    <xdr:clientData/>
  </xdr:twoCellAnchor>
  <xdr:twoCellAnchor>
    <xdr:from>
      <xdr:col>21</xdr:col>
      <xdr:colOff>552450</xdr:colOff>
      <xdr:row>30</xdr:row>
      <xdr:rowOff>152400</xdr:rowOff>
    </xdr:from>
    <xdr:to>
      <xdr:col>23</xdr:col>
      <xdr:colOff>209550</xdr:colOff>
      <xdr:row>34</xdr:row>
      <xdr:rowOff>80962</xdr:rowOff>
    </xdr:to>
    <xdr:graphicFrame macro="">
      <xdr:nvGraphicFramePr>
        <xdr:cNvPr id="22" name="Chart 21">
          <a:extLst>
            <a:ext uri="{FF2B5EF4-FFF2-40B4-BE49-F238E27FC236}">
              <a16:creationId xmlns:a16="http://schemas.microsoft.com/office/drawing/2014/main" id="{21003FC0-0052-4E59-B710-032B9F9A9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590550</xdr:colOff>
      <xdr:row>29</xdr:row>
      <xdr:rowOff>85725</xdr:rowOff>
    </xdr:from>
    <xdr:to>
      <xdr:col>23</xdr:col>
      <xdr:colOff>161925</xdr:colOff>
      <xdr:row>31</xdr:row>
      <xdr:rowOff>57150</xdr:rowOff>
    </xdr:to>
    <xdr:sp macro="" textlink="Pivots!J46">
      <xdr:nvSpPr>
        <xdr:cNvPr id="23" name="TextBox 22">
          <a:extLst>
            <a:ext uri="{FF2B5EF4-FFF2-40B4-BE49-F238E27FC236}">
              <a16:creationId xmlns:a16="http://schemas.microsoft.com/office/drawing/2014/main" id="{26C2BC7F-CC78-8ED4-1A1B-218AC3EF3EE2}"/>
            </a:ext>
          </a:extLst>
        </xdr:cNvPr>
        <xdr:cNvSpPr txBox="1"/>
      </xdr:nvSpPr>
      <xdr:spPr>
        <a:xfrm>
          <a:off x="13392150" y="5610225"/>
          <a:ext cx="7905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C299D1B-25F8-4173-8B95-534A44FBBAE6}" type="TxLink">
            <a:rPr lang="en-US" sz="1000" b="1" i="0" u="none" strike="noStrike">
              <a:solidFill>
                <a:srgbClr val="000000"/>
              </a:solidFill>
              <a:latin typeface="Calibri"/>
              <a:cs typeface="Calibri"/>
            </a:rPr>
            <a:pPr/>
            <a:t>21.82%</a:t>
          </a:fld>
          <a:endParaRPr lang="en-US" sz="1000" b="1"/>
        </a:p>
      </xdr:txBody>
    </xdr:sp>
    <xdr:clientData/>
  </xdr:twoCellAnchor>
  <xdr:twoCellAnchor editAs="oneCell">
    <xdr:from>
      <xdr:col>26</xdr:col>
      <xdr:colOff>0</xdr:colOff>
      <xdr:row>31</xdr:row>
      <xdr:rowOff>0</xdr:rowOff>
    </xdr:from>
    <xdr:to>
      <xdr:col>31</xdr:col>
      <xdr:colOff>590550</xdr:colOff>
      <xdr:row>38</xdr:row>
      <xdr:rowOff>95251</xdr:rowOff>
    </xdr:to>
    <mc:AlternateContent xmlns:mc="http://schemas.openxmlformats.org/markup-compatibility/2006" xmlns:tsle="http://schemas.microsoft.com/office/drawing/2012/timeslicer">
      <mc:Choice Requires="tsle">
        <xdr:graphicFrame macro="">
          <xdr:nvGraphicFramePr>
            <xdr:cNvPr id="4" name="Order Date 2">
              <a:extLst>
                <a:ext uri="{FF2B5EF4-FFF2-40B4-BE49-F238E27FC236}">
                  <a16:creationId xmlns:a16="http://schemas.microsoft.com/office/drawing/2014/main" id="{1E024CD9-543F-4C65-8E6D-924729424933}"/>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15849600" y="5905500"/>
              <a:ext cx="3638550" cy="142875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57149</xdr:colOff>
      <xdr:row>26</xdr:row>
      <xdr:rowOff>57150</xdr:rowOff>
    </xdr:from>
    <xdr:to>
      <xdr:col>28</xdr:col>
      <xdr:colOff>47624</xdr:colOff>
      <xdr:row>36</xdr:row>
      <xdr:rowOff>57149</xdr:rowOff>
    </xdr:to>
    <mc:AlternateContent xmlns:mc="http://schemas.openxmlformats.org/markup-compatibility/2006" xmlns:a14="http://schemas.microsoft.com/office/drawing/2010/main">
      <mc:Choice Requires="a14">
        <xdr:graphicFrame macro="">
          <xdr:nvGraphicFramePr>
            <xdr:cNvPr id="14" name="Sub-Category 1">
              <a:extLst>
                <a:ext uri="{FF2B5EF4-FFF2-40B4-BE49-F238E27FC236}">
                  <a16:creationId xmlns:a16="http://schemas.microsoft.com/office/drawing/2014/main" id="{8146BD7C-7C4D-47B3-8224-F69673DF5A65}"/>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3963649" y="4171950"/>
              <a:ext cx="364807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95250</xdr:colOff>
      <xdr:row>17</xdr:row>
      <xdr:rowOff>152400</xdr:rowOff>
    </xdr:from>
    <xdr:to>
      <xdr:col>13</xdr:col>
      <xdr:colOff>504825</xdr:colOff>
      <xdr:row>36</xdr:row>
      <xdr:rowOff>38100</xdr:rowOff>
    </xdr:to>
    <xdr:sp macro="" textlink="">
      <xdr:nvSpPr>
        <xdr:cNvPr id="4" name="Rectangle 3">
          <a:extLst>
            <a:ext uri="{FF2B5EF4-FFF2-40B4-BE49-F238E27FC236}">
              <a16:creationId xmlns:a16="http://schemas.microsoft.com/office/drawing/2014/main" id="{ED3B1614-427B-9C5C-ED9B-C01F5FC4EC46}"/>
            </a:ext>
          </a:extLst>
        </xdr:cNvPr>
        <xdr:cNvSpPr/>
      </xdr:nvSpPr>
      <xdr:spPr>
        <a:xfrm>
          <a:off x="95250" y="3390900"/>
          <a:ext cx="8829675" cy="350520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95249</xdr:colOff>
      <xdr:row>17</xdr:row>
      <xdr:rowOff>19049</xdr:rowOff>
    </xdr:from>
    <xdr:to>
      <xdr:col>13</xdr:col>
      <xdr:colOff>428624</xdr:colOff>
      <xdr:row>35</xdr:row>
      <xdr:rowOff>161925</xdr:rowOff>
    </xdr:to>
    <xdr:graphicFrame macro="">
      <xdr:nvGraphicFramePr>
        <xdr:cNvPr id="7" name="Chart 6">
          <a:extLst>
            <a:ext uri="{FF2B5EF4-FFF2-40B4-BE49-F238E27FC236}">
              <a16:creationId xmlns:a16="http://schemas.microsoft.com/office/drawing/2014/main" id="{DAD42D57-6BF3-405F-8535-7E0865C330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47625</xdr:colOff>
      <xdr:row>0</xdr:row>
      <xdr:rowOff>123825</xdr:rowOff>
    </xdr:from>
    <xdr:to>
      <xdr:col>21</xdr:col>
      <xdr:colOff>571500</xdr:colOff>
      <xdr:row>15</xdr:row>
      <xdr:rowOff>152400</xdr:rowOff>
    </xdr:to>
    <xdr:sp macro="" textlink="">
      <xdr:nvSpPr>
        <xdr:cNvPr id="11" name="Rectangle: Rounded Corners 10">
          <a:extLst>
            <a:ext uri="{FF2B5EF4-FFF2-40B4-BE49-F238E27FC236}">
              <a16:creationId xmlns:a16="http://schemas.microsoft.com/office/drawing/2014/main" id="{66941AA8-595E-D3F3-930D-3D3457304F86}"/>
            </a:ext>
          </a:extLst>
        </xdr:cNvPr>
        <xdr:cNvSpPr/>
      </xdr:nvSpPr>
      <xdr:spPr>
        <a:xfrm>
          <a:off x="3590925" y="123825"/>
          <a:ext cx="10277475" cy="288607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333376</xdr:colOff>
      <xdr:row>4</xdr:row>
      <xdr:rowOff>95250</xdr:rowOff>
    </xdr:from>
    <xdr:to>
      <xdr:col>4</xdr:col>
      <xdr:colOff>581025</xdr:colOff>
      <xdr:row>8</xdr:row>
      <xdr:rowOff>114300</xdr:rowOff>
    </xdr:to>
    <xdr:grpSp>
      <xdr:nvGrpSpPr>
        <xdr:cNvPr id="39" name="Group 38">
          <a:extLst>
            <a:ext uri="{FF2B5EF4-FFF2-40B4-BE49-F238E27FC236}">
              <a16:creationId xmlns:a16="http://schemas.microsoft.com/office/drawing/2014/main" id="{B706FBC4-A507-5FAE-CF38-B3320855C50B}"/>
            </a:ext>
          </a:extLst>
        </xdr:cNvPr>
        <xdr:cNvGrpSpPr/>
      </xdr:nvGrpSpPr>
      <xdr:grpSpPr>
        <a:xfrm>
          <a:off x="1209676" y="857250"/>
          <a:ext cx="2305049" cy="781050"/>
          <a:chOff x="266701" y="762000"/>
          <a:chExt cx="3238500" cy="742950"/>
        </a:xfrm>
      </xdr:grpSpPr>
      <xdr:sp macro="" textlink="">
        <xdr:nvSpPr>
          <xdr:cNvPr id="17" name="Rectangle: Rounded Corners 16">
            <a:extLst>
              <a:ext uri="{FF2B5EF4-FFF2-40B4-BE49-F238E27FC236}">
                <a16:creationId xmlns:a16="http://schemas.microsoft.com/office/drawing/2014/main" id="{61B299E1-EE2C-479D-B965-8B0651D47075}"/>
              </a:ext>
            </a:extLst>
          </xdr:cNvPr>
          <xdr:cNvSpPr/>
        </xdr:nvSpPr>
        <xdr:spPr>
          <a:xfrm>
            <a:off x="266701" y="762000"/>
            <a:ext cx="3238500" cy="742950"/>
          </a:xfrm>
          <a:prstGeom prst="roundRect">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9F5FD869-D6CB-75CF-89B4-78CD959AFAE7}"/>
              </a:ext>
            </a:extLst>
          </xdr:cNvPr>
          <xdr:cNvSpPr txBox="1"/>
        </xdr:nvSpPr>
        <xdr:spPr>
          <a:xfrm>
            <a:off x="847725" y="819150"/>
            <a:ext cx="2095500"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500" b="1">
                <a:latin typeface="OCRB" panose="020B0609020202020204" pitchFamily="49" charset="0"/>
              </a:rPr>
              <a:t>PROFIT</a:t>
            </a:r>
          </a:p>
        </xdr:txBody>
      </xdr:sp>
    </xdr:grpSp>
    <xdr:clientData/>
  </xdr:twoCellAnchor>
  <xdr:twoCellAnchor editAs="oneCell">
    <xdr:from>
      <xdr:col>0</xdr:col>
      <xdr:colOff>161925</xdr:colOff>
      <xdr:row>4</xdr:row>
      <xdr:rowOff>19050</xdr:rowOff>
    </xdr:from>
    <xdr:to>
      <xdr:col>1</xdr:col>
      <xdr:colOff>200025</xdr:colOff>
      <xdr:row>8</xdr:row>
      <xdr:rowOff>171450</xdr:rowOff>
    </xdr:to>
    <xdr:pic>
      <xdr:nvPicPr>
        <xdr:cNvPr id="41" name="Graphic 40" descr="Dollar with solid fill">
          <a:extLst>
            <a:ext uri="{FF2B5EF4-FFF2-40B4-BE49-F238E27FC236}">
              <a16:creationId xmlns:a16="http://schemas.microsoft.com/office/drawing/2014/main" id="{4552C669-70BA-5DB1-1001-05317D0C5C1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1925" y="781050"/>
          <a:ext cx="914400" cy="914400"/>
        </a:xfrm>
        <a:prstGeom prst="rect">
          <a:avLst/>
        </a:prstGeom>
      </xdr:spPr>
    </xdr:pic>
    <xdr:clientData/>
  </xdr:twoCellAnchor>
  <xdr:twoCellAnchor editAs="oneCell">
    <xdr:from>
      <xdr:col>22</xdr:col>
      <xdr:colOff>57149</xdr:colOff>
      <xdr:row>0</xdr:row>
      <xdr:rowOff>0</xdr:rowOff>
    </xdr:from>
    <xdr:to>
      <xdr:col>28</xdr:col>
      <xdr:colOff>28574</xdr:colOff>
      <xdr:row>7</xdr:row>
      <xdr:rowOff>38100</xdr:rowOff>
    </xdr:to>
    <mc:AlternateContent xmlns:mc="http://schemas.openxmlformats.org/markup-compatibility/2006" xmlns:tsle="http://schemas.microsoft.com/office/drawing/2012/timeslicer">
      <mc:Choice Requires="tsle">
        <xdr:graphicFrame macro="">
          <xdr:nvGraphicFramePr>
            <xdr:cNvPr id="6" name="Order Date 1">
              <a:extLst>
                <a:ext uri="{FF2B5EF4-FFF2-40B4-BE49-F238E27FC236}">
                  <a16:creationId xmlns:a16="http://schemas.microsoft.com/office/drawing/2014/main" id="{53842CD0-8035-B9FA-C190-3DE1FFE9AF54}"/>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3963649" y="0"/>
              <a:ext cx="362902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5</xdr:col>
      <xdr:colOff>200025</xdr:colOff>
      <xdr:row>1</xdr:row>
      <xdr:rowOff>38100</xdr:rowOff>
    </xdr:from>
    <xdr:to>
      <xdr:col>21</xdr:col>
      <xdr:colOff>485775</xdr:colOff>
      <xdr:row>15</xdr:row>
      <xdr:rowOff>114300</xdr:rowOff>
    </xdr:to>
    <xdr:graphicFrame macro="">
      <xdr:nvGraphicFramePr>
        <xdr:cNvPr id="10" name="Chart 9">
          <a:extLst>
            <a:ext uri="{FF2B5EF4-FFF2-40B4-BE49-F238E27FC236}">
              <a16:creationId xmlns:a16="http://schemas.microsoft.com/office/drawing/2014/main" id="{93FA507D-C4FB-4152-82FA-8D15A0EFE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200025</xdr:colOff>
      <xdr:row>17</xdr:row>
      <xdr:rowOff>66675</xdr:rowOff>
    </xdr:from>
    <xdr:to>
      <xdr:col>12</xdr:col>
      <xdr:colOff>466725</xdr:colOff>
      <xdr:row>19</xdr:row>
      <xdr:rowOff>38100</xdr:rowOff>
    </xdr:to>
    <xdr:sp macro="" textlink="Pivots!Q20">
      <xdr:nvSpPr>
        <xdr:cNvPr id="8" name="TextBox 7">
          <a:extLst>
            <a:ext uri="{FF2B5EF4-FFF2-40B4-BE49-F238E27FC236}">
              <a16:creationId xmlns:a16="http://schemas.microsoft.com/office/drawing/2014/main" id="{8113603B-2816-4238-9019-8AF189ACCBBE}"/>
            </a:ext>
          </a:extLst>
        </xdr:cNvPr>
        <xdr:cNvSpPr txBox="1"/>
      </xdr:nvSpPr>
      <xdr:spPr>
        <a:xfrm>
          <a:off x="5572125" y="3305175"/>
          <a:ext cx="27051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D329CF-339A-47B9-9CA5-7E53B55B8A8D}" type="TxLink">
            <a:rPr lang="en-US" sz="2000" b="1" i="0" u="none" strike="noStrike">
              <a:solidFill>
                <a:sysClr val="windowText" lastClr="000000"/>
              </a:solidFill>
              <a:latin typeface="OCRB" panose="020B0609020202020204" pitchFamily="49" charset="0"/>
              <a:cs typeface="Calibri"/>
            </a:rPr>
            <a:pPr algn="ctr"/>
            <a:t> $39,706.36 </a:t>
          </a:fld>
          <a:endParaRPr lang="en-US" sz="2000" b="1" i="0">
            <a:solidFill>
              <a:sysClr val="windowText" lastClr="000000"/>
            </a:solidFill>
            <a:latin typeface="OCRB" panose="020B0609020202020204" pitchFamily="49" charset="0"/>
          </a:endParaRPr>
        </a:p>
      </xdr:txBody>
    </xdr:sp>
    <xdr:clientData/>
  </xdr:twoCellAnchor>
  <xdr:twoCellAnchor>
    <xdr:from>
      <xdr:col>14</xdr:col>
      <xdr:colOff>19049</xdr:colOff>
      <xdr:row>16</xdr:row>
      <xdr:rowOff>0</xdr:rowOff>
    </xdr:from>
    <xdr:to>
      <xdr:col>21</xdr:col>
      <xdr:colOff>581024</xdr:colOff>
      <xdr:row>36</xdr:row>
      <xdr:rowOff>0</xdr:rowOff>
    </xdr:to>
    <xdr:grpSp>
      <xdr:nvGrpSpPr>
        <xdr:cNvPr id="27" name="Group 26">
          <a:extLst>
            <a:ext uri="{FF2B5EF4-FFF2-40B4-BE49-F238E27FC236}">
              <a16:creationId xmlns:a16="http://schemas.microsoft.com/office/drawing/2014/main" id="{2126AB5D-BD60-A12C-7392-CBEE8F3D6357}"/>
            </a:ext>
          </a:extLst>
        </xdr:cNvPr>
        <xdr:cNvGrpSpPr/>
      </xdr:nvGrpSpPr>
      <xdr:grpSpPr>
        <a:xfrm>
          <a:off x="9048749" y="3048000"/>
          <a:ext cx="4829175" cy="3810000"/>
          <a:chOff x="9048749" y="3048000"/>
          <a:chExt cx="4829175" cy="3238500"/>
        </a:xfrm>
      </xdr:grpSpPr>
      <xdr:grpSp>
        <xdr:nvGrpSpPr>
          <xdr:cNvPr id="35" name="Group 34">
            <a:extLst>
              <a:ext uri="{FF2B5EF4-FFF2-40B4-BE49-F238E27FC236}">
                <a16:creationId xmlns:a16="http://schemas.microsoft.com/office/drawing/2014/main" id="{4A85709A-272B-B2AA-6D01-E68A9E6079C0}"/>
              </a:ext>
            </a:extLst>
          </xdr:cNvPr>
          <xdr:cNvGrpSpPr/>
        </xdr:nvGrpSpPr>
        <xdr:grpSpPr>
          <a:xfrm>
            <a:off x="9048749" y="3048000"/>
            <a:ext cx="4829175" cy="3238500"/>
            <a:chOff x="8724899" y="3048000"/>
            <a:chExt cx="5019675" cy="3238500"/>
          </a:xfrm>
        </xdr:grpSpPr>
        <xdr:sp macro="" textlink="">
          <xdr:nvSpPr>
            <xdr:cNvPr id="16" name="Rectangle: Rounded Corners 15">
              <a:extLst>
                <a:ext uri="{FF2B5EF4-FFF2-40B4-BE49-F238E27FC236}">
                  <a16:creationId xmlns:a16="http://schemas.microsoft.com/office/drawing/2014/main" id="{66E94415-B09E-49A7-8B72-882E4ACEA011}"/>
                </a:ext>
              </a:extLst>
            </xdr:cNvPr>
            <xdr:cNvSpPr/>
          </xdr:nvSpPr>
          <xdr:spPr>
            <a:xfrm>
              <a:off x="8724899" y="3086100"/>
              <a:ext cx="5019675" cy="3200400"/>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grpSp>
          <xdr:nvGrpSpPr>
            <xdr:cNvPr id="30" name="Group 29">
              <a:extLst>
                <a:ext uri="{FF2B5EF4-FFF2-40B4-BE49-F238E27FC236}">
                  <a16:creationId xmlns:a16="http://schemas.microsoft.com/office/drawing/2014/main" id="{0A26599A-EAC2-418F-8D9F-72B96CA27A64}"/>
                </a:ext>
              </a:extLst>
            </xdr:cNvPr>
            <xdr:cNvGrpSpPr/>
          </xdr:nvGrpSpPr>
          <xdr:grpSpPr>
            <a:xfrm>
              <a:off x="8848727" y="3390900"/>
              <a:ext cx="4678030" cy="2752725"/>
              <a:chOff x="8982076" y="5010150"/>
              <a:chExt cx="4067852" cy="2752725"/>
            </a:xfrm>
          </xdr:grpSpPr>
          <xdr:sp macro="" textlink="">
            <xdr:nvSpPr>
              <xdr:cNvPr id="31" name="Rectangle: Rounded Corners 30">
                <a:extLst>
                  <a:ext uri="{FF2B5EF4-FFF2-40B4-BE49-F238E27FC236}">
                    <a16:creationId xmlns:a16="http://schemas.microsoft.com/office/drawing/2014/main" id="{DC7D9BBA-46BF-1AE8-11E2-81C053D8FF53}"/>
                  </a:ext>
                </a:extLst>
              </xdr:cNvPr>
              <xdr:cNvSpPr/>
            </xdr:nvSpPr>
            <xdr:spPr>
              <a:xfrm>
                <a:off x="8982076" y="5010150"/>
                <a:ext cx="4067852" cy="13239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Rectangle: Rounded Corners 31">
                <a:extLst>
                  <a:ext uri="{FF2B5EF4-FFF2-40B4-BE49-F238E27FC236}">
                    <a16:creationId xmlns:a16="http://schemas.microsoft.com/office/drawing/2014/main" id="{3BA8B651-8F24-0E38-DA3D-97D386760536}"/>
                  </a:ext>
                </a:extLst>
              </xdr:cNvPr>
              <xdr:cNvSpPr/>
            </xdr:nvSpPr>
            <xdr:spPr>
              <a:xfrm>
                <a:off x="9563448" y="6438900"/>
                <a:ext cx="1368586" cy="13239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Rectangle: Rounded Corners 32">
                <a:extLst>
                  <a:ext uri="{FF2B5EF4-FFF2-40B4-BE49-F238E27FC236}">
                    <a16:creationId xmlns:a16="http://schemas.microsoft.com/office/drawing/2014/main" id="{3E58F0B9-433F-F0BB-B941-78DB84432A60}"/>
                  </a:ext>
                </a:extLst>
              </xdr:cNvPr>
              <xdr:cNvSpPr/>
            </xdr:nvSpPr>
            <xdr:spPr>
              <a:xfrm>
                <a:off x="11056124" y="6438900"/>
                <a:ext cx="1434199" cy="13239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4" name="TextBox 33">
              <a:extLst>
                <a:ext uri="{FF2B5EF4-FFF2-40B4-BE49-F238E27FC236}">
                  <a16:creationId xmlns:a16="http://schemas.microsoft.com/office/drawing/2014/main" id="{14D0206B-8E23-4483-A952-DC4BACF9C0F0}"/>
                </a:ext>
              </a:extLst>
            </xdr:cNvPr>
            <xdr:cNvSpPr txBox="1"/>
          </xdr:nvSpPr>
          <xdr:spPr>
            <a:xfrm>
              <a:off x="9829800" y="3048000"/>
              <a:ext cx="2977347" cy="3367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Profit Metrics</a:t>
              </a:r>
            </a:p>
            <a:p>
              <a:pPr algn="ctr"/>
              <a:endParaRPr lang="en-US" sz="1600" b="1" i="0" u="none" strike="noStrike" kern="1200" cap="all" spc="120" normalizeH="0" baseline="0">
                <a:solidFill>
                  <a:sysClr val="windowText" lastClr="000000"/>
                </a:solidFill>
                <a:latin typeface="+mn-lt"/>
                <a:ea typeface="+mn-ea"/>
                <a:cs typeface="+mn-cs"/>
              </a:endParaRPr>
            </a:p>
            <a:p>
              <a:pPr algn="ctr"/>
              <a:endParaRPr lang="en-US" sz="1600" b="1" i="0" u="none" strike="noStrike" kern="1200" cap="all" spc="120" normalizeH="0" baseline="0">
                <a:solidFill>
                  <a:sysClr val="windowText" lastClr="000000"/>
                </a:solidFill>
                <a:latin typeface="+mn-lt"/>
                <a:ea typeface="+mn-ea"/>
                <a:cs typeface="+mn-cs"/>
              </a:endParaRPr>
            </a:p>
          </xdr:txBody>
        </xdr:sp>
      </xdr:grpSp>
      <xdr:sp macro="" textlink="">
        <xdr:nvSpPr>
          <xdr:cNvPr id="37" name="TextBox 36">
            <a:extLst>
              <a:ext uri="{FF2B5EF4-FFF2-40B4-BE49-F238E27FC236}">
                <a16:creationId xmlns:a16="http://schemas.microsoft.com/office/drawing/2014/main" id="{7F8A2064-3583-4661-891E-06058547F107}"/>
              </a:ext>
            </a:extLst>
          </xdr:cNvPr>
          <xdr:cNvSpPr txBox="1"/>
        </xdr:nvSpPr>
        <xdr:spPr>
          <a:xfrm>
            <a:off x="9553574" y="3448050"/>
            <a:ext cx="4029076"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i="0" u="none" strike="noStrike" kern="1200" cap="all" spc="120" normalizeH="0" baseline="0">
                <a:solidFill>
                  <a:sysClr val="windowText" lastClr="000000"/>
                </a:solidFill>
                <a:latin typeface="+mn-lt"/>
                <a:ea typeface="+mn-ea"/>
                <a:cs typeface="+mn-cs"/>
              </a:rPr>
              <a:t>Average Margin per Order</a:t>
            </a:r>
          </a:p>
          <a:p>
            <a:pPr algn="ctr"/>
            <a:endParaRPr lang="en-US" sz="1600" b="1" i="0" u="none" strike="noStrike" kern="1200" cap="all" spc="120" normalizeH="0" baseline="0">
              <a:solidFill>
                <a:sysClr val="windowText" lastClr="000000"/>
              </a:solidFill>
              <a:latin typeface="+mn-lt"/>
              <a:ea typeface="+mn-ea"/>
              <a:cs typeface="+mn-cs"/>
            </a:endParaRPr>
          </a:p>
        </xdr:txBody>
      </xdr:sp>
      <xdr:sp macro="" textlink="Pivots!G40">
        <xdr:nvSpPr>
          <xdr:cNvPr id="38" name="TextBox 37">
            <a:extLst>
              <a:ext uri="{FF2B5EF4-FFF2-40B4-BE49-F238E27FC236}">
                <a16:creationId xmlns:a16="http://schemas.microsoft.com/office/drawing/2014/main" id="{FEDB901C-0624-4E6B-B9F7-0A7784A38559}"/>
              </a:ext>
            </a:extLst>
          </xdr:cNvPr>
          <xdr:cNvSpPr txBox="1"/>
        </xdr:nvSpPr>
        <xdr:spPr>
          <a:xfrm>
            <a:off x="10696575" y="4038600"/>
            <a:ext cx="14859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4A9DDF-25B4-4D82-A979-AF8D95751A42}" type="TxLink">
              <a:rPr lang="en-US" sz="1800" b="1" i="0" u="none" strike="noStrike" kern="1200" cap="all" spc="120" normalizeH="0" baseline="0">
                <a:solidFill>
                  <a:srgbClr val="000000"/>
                </a:solidFill>
                <a:latin typeface="OCRB" panose="020B0609020202020204" pitchFamily="49" charset="0"/>
                <a:ea typeface="+mn-ea"/>
                <a:cs typeface="Calibri"/>
              </a:rPr>
              <a:pPr algn="ctr"/>
              <a:t> $17.09 </a:t>
            </a:fld>
            <a:endParaRPr lang="en-US" sz="1800" b="1" i="0" u="none" strike="noStrike" kern="1200" cap="all" spc="120" normalizeH="0" baseline="0">
              <a:solidFill>
                <a:sysClr val="windowText" lastClr="000000"/>
              </a:solidFill>
              <a:latin typeface="OCRB" panose="020B0609020202020204" pitchFamily="49" charset="0"/>
              <a:ea typeface="+mn-ea"/>
              <a:cs typeface="+mn-cs"/>
            </a:endParaRPr>
          </a:p>
        </xdr:txBody>
      </xdr:sp>
      <xdr:sp macro="" textlink="">
        <xdr:nvSpPr>
          <xdr:cNvPr id="2" name="TextBox 1">
            <a:extLst>
              <a:ext uri="{FF2B5EF4-FFF2-40B4-BE49-F238E27FC236}">
                <a16:creationId xmlns:a16="http://schemas.microsoft.com/office/drawing/2014/main" id="{5EC6E810-6256-4698-8D18-DC35739A7A10}"/>
              </a:ext>
            </a:extLst>
          </xdr:cNvPr>
          <xdr:cNvSpPr txBox="1"/>
        </xdr:nvSpPr>
        <xdr:spPr>
          <a:xfrm>
            <a:off x="9858375" y="4857750"/>
            <a:ext cx="1438275" cy="819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i="0" u="none" strike="noStrike" kern="1200" cap="all" spc="120" normalizeH="0" baseline="0">
                <a:solidFill>
                  <a:sysClr val="windowText" lastClr="000000"/>
                </a:solidFill>
                <a:latin typeface="+mn-lt"/>
                <a:ea typeface="+mn-ea"/>
                <a:cs typeface="+mn-cs"/>
              </a:rPr>
              <a:t>Profitable Sales</a:t>
            </a:r>
          </a:p>
          <a:p>
            <a:pPr algn="ctr"/>
            <a:endParaRPr lang="en-US" sz="1600" b="1" i="0" u="none" strike="noStrike" kern="1200" cap="all" spc="120" normalizeH="0" baseline="0">
              <a:solidFill>
                <a:sysClr val="windowText" lastClr="000000"/>
              </a:solidFill>
              <a:latin typeface="+mn-lt"/>
              <a:ea typeface="+mn-ea"/>
              <a:cs typeface="+mn-cs"/>
            </a:endParaRPr>
          </a:p>
        </xdr:txBody>
      </xdr:sp>
      <xdr:sp macro="" textlink="Pivots!Q7">
        <xdr:nvSpPr>
          <xdr:cNvPr id="3" name="TextBox 2">
            <a:extLst>
              <a:ext uri="{FF2B5EF4-FFF2-40B4-BE49-F238E27FC236}">
                <a16:creationId xmlns:a16="http://schemas.microsoft.com/office/drawing/2014/main" id="{6D5B6A30-4B8C-4938-9639-55E46F0688E3}"/>
              </a:ext>
            </a:extLst>
          </xdr:cNvPr>
          <xdr:cNvSpPr txBox="1"/>
        </xdr:nvSpPr>
        <xdr:spPr>
          <a:xfrm>
            <a:off x="9906000" y="5448300"/>
            <a:ext cx="14859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122B0F-6234-4D8A-AB19-F1724C1A47B1}" type="TxLink">
              <a:rPr lang="en-US" sz="2000" b="1" i="0" u="none" strike="noStrike" kern="1200" cap="all" spc="120" normalizeH="0" baseline="0">
                <a:solidFill>
                  <a:srgbClr val="000000"/>
                </a:solidFill>
                <a:latin typeface="OCRB" panose="020B0609020202020204" pitchFamily="49" charset="0"/>
                <a:ea typeface="+mn-ea"/>
                <a:cs typeface="Calibri"/>
              </a:rPr>
              <a:pPr algn="ctr"/>
              <a:t>1571</a:t>
            </a:fld>
            <a:endParaRPr lang="en-US" sz="2000" b="1" i="0" u="none" strike="noStrike" kern="1200" cap="all" spc="120" normalizeH="0" baseline="0">
              <a:solidFill>
                <a:sysClr val="windowText" lastClr="000000"/>
              </a:solidFill>
              <a:latin typeface="OCRB" panose="020B0609020202020204" pitchFamily="49" charset="0"/>
              <a:ea typeface="+mn-ea"/>
              <a:cs typeface="+mn-cs"/>
            </a:endParaRPr>
          </a:p>
        </xdr:txBody>
      </xdr:sp>
      <xdr:sp macro="" textlink="">
        <xdr:nvSpPr>
          <xdr:cNvPr id="5" name="TextBox 4">
            <a:extLst>
              <a:ext uri="{FF2B5EF4-FFF2-40B4-BE49-F238E27FC236}">
                <a16:creationId xmlns:a16="http://schemas.microsoft.com/office/drawing/2014/main" id="{B9038E85-3199-4B42-A556-504568C43EB8}"/>
              </a:ext>
            </a:extLst>
          </xdr:cNvPr>
          <xdr:cNvSpPr txBox="1"/>
        </xdr:nvSpPr>
        <xdr:spPr>
          <a:xfrm>
            <a:off x="11449050" y="4857750"/>
            <a:ext cx="1638300" cy="819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500" b="1" i="0" u="none" strike="noStrike" kern="1200" cap="all" spc="120" normalizeH="0" baseline="0">
                <a:solidFill>
                  <a:sysClr val="windowText" lastClr="000000"/>
                </a:solidFill>
                <a:latin typeface="+mn-lt"/>
                <a:ea typeface="+mn-ea"/>
                <a:cs typeface="+mn-cs"/>
              </a:rPr>
              <a:t>Unprofitable Sales</a:t>
            </a:r>
          </a:p>
          <a:p>
            <a:pPr algn="ctr"/>
            <a:endParaRPr lang="en-US" sz="1600" b="1" i="0" u="none" strike="noStrike" kern="1200" cap="all" spc="120" normalizeH="0" baseline="0">
              <a:solidFill>
                <a:sysClr val="windowText" lastClr="000000"/>
              </a:solidFill>
              <a:latin typeface="+mn-lt"/>
              <a:ea typeface="+mn-ea"/>
              <a:cs typeface="+mn-cs"/>
            </a:endParaRPr>
          </a:p>
        </xdr:txBody>
      </xdr:sp>
      <xdr:sp macro="" textlink="Pivots!Q13">
        <xdr:nvSpPr>
          <xdr:cNvPr id="9" name="TextBox 8">
            <a:extLst>
              <a:ext uri="{FF2B5EF4-FFF2-40B4-BE49-F238E27FC236}">
                <a16:creationId xmlns:a16="http://schemas.microsoft.com/office/drawing/2014/main" id="{9FBCCA85-A92F-4238-8C1F-3CB56E1E6666}"/>
              </a:ext>
            </a:extLst>
          </xdr:cNvPr>
          <xdr:cNvSpPr txBox="1"/>
        </xdr:nvSpPr>
        <xdr:spPr>
          <a:xfrm>
            <a:off x="11506200" y="5476875"/>
            <a:ext cx="14859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CDB89B-DF44-479A-AFF0-FE3F5765D561}" type="TxLink">
              <a:rPr lang="en-US" sz="2000" b="1" i="0" u="none" strike="noStrike" kern="1200" cap="all" spc="120" normalizeH="0" baseline="0">
                <a:solidFill>
                  <a:srgbClr val="000000"/>
                </a:solidFill>
                <a:latin typeface="OCRB" panose="020B0609020202020204" pitchFamily="49" charset="0"/>
                <a:ea typeface="+mn-ea"/>
                <a:cs typeface="Calibri"/>
              </a:rPr>
              <a:pPr algn="ctr"/>
              <a:t>752</a:t>
            </a:fld>
            <a:endParaRPr lang="en-US" sz="2000" b="1" i="0" u="none" strike="noStrike" kern="1200" cap="all" spc="120" normalizeH="0" baseline="0">
              <a:solidFill>
                <a:sysClr val="windowText" lastClr="000000"/>
              </a:solidFill>
              <a:latin typeface="OCRB" panose="020B0609020202020204" pitchFamily="49" charset="0"/>
              <a:ea typeface="+mn-ea"/>
              <a:cs typeface="+mn-cs"/>
            </a:endParaRPr>
          </a:p>
        </xdr:txBody>
      </xdr:sp>
    </xdr:grpSp>
    <xdr:clientData/>
  </xdr:twoCellAnchor>
  <xdr:twoCellAnchor editAs="oneCell">
    <xdr:from>
      <xdr:col>22</xdr:col>
      <xdr:colOff>57149</xdr:colOff>
      <xdr:row>20</xdr:row>
      <xdr:rowOff>123824</xdr:rowOff>
    </xdr:from>
    <xdr:to>
      <xdr:col>28</xdr:col>
      <xdr:colOff>47625</xdr:colOff>
      <xdr:row>25</xdr:row>
      <xdr:rowOff>190499</xdr:rowOff>
    </xdr:to>
    <mc:AlternateContent xmlns:mc="http://schemas.openxmlformats.org/markup-compatibility/2006" xmlns:a14="http://schemas.microsoft.com/office/drawing/2010/main">
      <mc:Choice Requires="a14">
        <xdr:graphicFrame macro="">
          <xdr:nvGraphicFramePr>
            <xdr:cNvPr id="12" name="Category 1">
              <a:extLst>
                <a:ext uri="{FF2B5EF4-FFF2-40B4-BE49-F238E27FC236}">
                  <a16:creationId xmlns:a16="http://schemas.microsoft.com/office/drawing/2014/main" id="{08ABCDB9-40A1-4DC5-951F-B1BC933D823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963649" y="2943225"/>
              <a:ext cx="3648076"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95249</xdr:colOff>
      <xdr:row>0</xdr:row>
      <xdr:rowOff>0</xdr:rowOff>
    </xdr:from>
    <xdr:to>
      <xdr:col>35</xdr:col>
      <xdr:colOff>28574</xdr:colOff>
      <xdr:row>36</xdr:row>
      <xdr:rowOff>85725</xdr:rowOff>
    </xdr:to>
    <mc:AlternateContent xmlns:mc="http://schemas.openxmlformats.org/markup-compatibility/2006" xmlns:a14="http://schemas.microsoft.com/office/drawing/2010/main">
      <mc:Choice Requires="a14">
        <xdr:graphicFrame macro="">
          <xdr:nvGraphicFramePr>
            <xdr:cNvPr id="13" name="State 1">
              <a:extLst>
                <a:ext uri="{FF2B5EF4-FFF2-40B4-BE49-F238E27FC236}">
                  <a16:creationId xmlns:a16="http://schemas.microsoft.com/office/drawing/2014/main" id="{E2711179-5139-45BE-863F-A73925E498C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7659349" y="142875"/>
              <a:ext cx="4200525" cy="634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47625</xdr:colOff>
      <xdr:row>14</xdr:row>
      <xdr:rowOff>19051</xdr:rowOff>
    </xdr:from>
    <xdr:to>
      <xdr:col>28</xdr:col>
      <xdr:colOff>28575</xdr:colOff>
      <xdr:row>20</xdr:row>
      <xdr:rowOff>28575</xdr:rowOff>
    </xdr:to>
    <mc:AlternateContent xmlns:mc="http://schemas.openxmlformats.org/markup-compatibility/2006" xmlns:a14="http://schemas.microsoft.com/office/drawing/2010/main">
      <mc:Choice Requires="a14">
        <xdr:graphicFrame macro="">
          <xdr:nvGraphicFramePr>
            <xdr:cNvPr id="15" name="Segment 1">
              <a:extLst>
                <a:ext uri="{FF2B5EF4-FFF2-40B4-BE49-F238E27FC236}">
                  <a16:creationId xmlns:a16="http://schemas.microsoft.com/office/drawing/2014/main" id="{113F76C5-59B8-4EB8-8CF1-F97C58C6BF4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954125" y="1704975"/>
              <a:ext cx="363855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47626</xdr:colOff>
      <xdr:row>7</xdr:row>
      <xdr:rowOff>85724</xdr:rowOff>
    </xdr:from>
    <xdr:to>
      <xdr:col>24</xdr:col>
      <xdr:colOff>542925</xdr:colOff>
      <xdr:row>13</xdr:row>
      <xdr:rowOff>171449</xdr:rowOff>
    </xdr:to>
    <mc:AlternateContent xmlns:mc="http://schemas.openxmlformats.org/markup-compatibility/2006" xmlns:a14="http://schemas.microsoft.com/office/drawing/2010/main">
      <mc:Choice Requires="a14">
        <xdr:graphicFrame macro="">
          <xdr:nvGraphicFramePr>
            <xdr:cNvPr id="18" name="Region 1">
              <a:extLst>
                <a:ext uri="{FF2B5EF4-FFF2-40B4-BE49-F238E27FC236}">
                  <a16:creationId xmlns:a16="http://schemas.microsoft.com/office/drawing/2014/main" id="{F455ADF6-1236-4691-855B-B8B64F66A9D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954126" y="142875"/>
              <a:ext cx="1714499"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28575</xdr:colOff>
      <xdr:row>7</xdr:row>
      <xdr:rowOff>66676</xdr:rowOff>
    </xdr:from>
    <xdr:to>
      <xdr:col>28</xdr:col>
      <xdr:colOff>28575</xdr:colOff>
      <xdr:row>13</xdr:row>
      <xdr:rowOff>133350</xdr:rowOff>
    </xdr:to>
    <mc:AlternateContent xmlns:mc="http://schemas.openxmlformats.org/markup-compatibility/2006" xmlns:a14="http://schemas.microsoft.com/office/drawing/2010/main">
      <mc:Choice Requires="a14">
        <xdr:graphicFrame macro="">
          <xdr:nvGraphicFramePr>
            <xdr:cNvPr id="19" name="Ship Mode 1">
              <a:extLst>
                <a:ext uri="{FF2B5EF4-FFF2-40B4-BE49-F238E27FC236}">
                  <a16:creationId xmlns:a16="http://schemas.microsoft.com/office/drawing/2014/main" id="{6D670C7E-0395-4CE3-B476-1B0C017F5827}"/>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5763875" y="142876"/>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514350</xdr:colOff>
      <xdr:row>12</xdr:row>
      <xdr:rowOff>9525</xdr:rowOff>
    </xdr:from>
    <xdr:to>
      <xdr:col>4</xdr:col>
      <xdr:colOff>180975</xdr:colOff>
      <xdr:row>15</xdr:row>
      <xdr:rowOff>28575</xdr:rowOff>
    </xdr:to>
    <xdr:grpSp>
      <xdr:nvGrpSpPr>
        <xdr:cNvPr id="36" name="Group 35">
          <a:extLst>
            <a:ext uri="{FF2B5EF4-FFF2-40B4-BE49-F238E27FC236}">
              <a16:creationId xmlns:a16="http://schemas.microsoft.com/office/drawing/2014/main" id="{43421A90-8B62-4F1F-982B-87CCCEB688AD}"/>
            </a:ext>
          </a:extLst>
        </xdr:cNvPr>
        <xdr:cNvGrpSpPr/>
      </xdr:nvGrpSpPr>
      <xdr:grpSpPr>
        <a:xfrm>
          <a:off x="514350" y="2295525"/>
          <a:ext cx="2600325" cy="590550"/>
          <a:chOff x="19050" y="1047750"/>
          <a:chExt cx="2600325" cy="590550"/>
        </a:xfrm>
      </xdr:grpSpPr>
      <xdr:sp macro="" textlink="">
        <xdr:nvSpPr>
          <xdr:cNvPr id="40" name="TextBox 39">
            <a:hlinkClick xmlns:r="http://schemas.openxmlformats.org/officeDocument/2006/relationships" r:id="rId5"/>
            <a:extLst>
              <a:ext uri="{FF2B5EF4-FFF2-40B4-BE49-F238E27FC236}">
                <a16:creationId xmlns:a16="http://schemas.microsoft.com/office/drawing/2014/main" id="{7A52BEC2-1F49-EF24-AABB-2E89473D5D1F}"/>
              </a:ext>
            </a:extLst>
          </xdr:cNvPr>
          <xdr:cNvSpPr txBox="1"/>
        </xdr:nvSpPr>
        <xdr:spPr>
          <a:xfrm>
            <a:off x="885825" y="1047750"/>
            <a:ext cx="866775" cy="5905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ysClr val="windowText" lastClr="000000"/>
                </a:solidFill>
                <a:latin typeface="OCRB" panose="020B0609020202020204" pitchFamily="49" charset="0"/>
              </a:rPr>
              <a:t>Sales</a:t>
            </a:r>
          </a:p>
          <a:p>
            <a:pPr algn="ctr"/>
            <a:r>
              <a:rPr lang="en-US" sz="900" b="1">
                <a:solidFill>
                  <a:sysClr val="windowText" lastClr="000000"/>
                </a:solidFill>
                <a:latin typeface="OCRB" panose="020B0609020202020204" pitchFamily="49" charset="0"/>
              </a:rPr>
              <a:t> Dashboard</a:t>
            </a: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103169FE-F7A0-82AE-6180-C4171813B0DA}"/>
              </a:ext>
            </a:extLst>
          </xdr:cNvPr>
          <xdr:cNvSpPr txBox="1"/>
        </xdr:nvSpPr>
        <xdr:spPr>
          <a:xfrm>
            <a:off x="19050" y="1047750"/>
            <a:ext cx="866775" cy="5905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Main</a:t>
            </a:r>
          </a:p>
          <a:p>
            <a:pPr algn="ctr"/>
            <a:r>
              <a:rPr lang="en-US" sz="900" b="1" baseline="0">
                <a:latin typeface="OCRB" panose="020B0609020202020204" pitchFamily="49" charset="0"/>
              </a:rPr>
              <a:t> Dashboard</a:t>
            </a:r>
            <a:endParaRPr lang="en-US" sz="900" b="1">
              <a:latin typeface="OCRB" panose="020B0609020202020204" pitchFamily="49" charset="0"/>
            </a:endParaRPr>
          </a:p>
        </xdr:txBody>
      </xdr:sp>
      <xdr:sp macro="" textlink="">
        <xdr:nvSpPr>
          <xdr:cNvPr id="43" name="TextBox 42">
            <a:hlinkClick xmlns:r="http://schemas.openxmlformats.org/officeDocument/2006/relationships" r:id="rId7"/>
            <a:extLst>
              <a:ext uri="{FF2B5EF4-FFF2-40B4-BE49-F238E27FC236}">
                <a16:creationId xmlns:a16="http://schemas.microsoft.com/office/drawing/2014/main" id="{A55B186F-0F64-62E8-2D90-FC1EC6D84BB1}"/>
              </a:ext>
            </a:extLst>
          </xdr:cNvPr>
          <xdr:cNvSpPr txBox="1"/>
        </xdr:nvSpPr>
        <xdr:spPr>
          <a:xfrm>
            <a:off x="1752600" y="1047750"/>
            <a:ext cx="866775" cy="59055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Profit</a:t>
            </a:r>
          </a:p>
          <a:p>
            <a:pPr algn="ctr"/>
            <a:r>
              <a:rPr lang="en-US" sz="900" b="1">
                <a:latin typeface="OCRB" panose="020B0609020202020204" pitchFamily="49" charset="0"/>
              </a:rPr>
              <a:t> Dashboard</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333375</xdr:colOff>
      <xdr:row>17</xdr:row>
      <xdr:rowOff>9524</xdr:rowOff>
    </xdr:from>
    <xdr:to>
      <xdr:col>21</xdr:col>
      <xdr:colOff>476250</xdr:colOff>
      <xdr:row>36</xdr:row>
      <xdr:rowOff>133350</xdr:rowOff>
    </xdr:to>
    <xdr:sp macro="" textlink="">
      <xdr:nvSpPr>
        <xdr:cNvPr id="4" name="Rectangle: Rounded Corners 3">
          <a:extLst>
            <a:ext uri="{FF2B5EF4-FFF2-40B4-BE49-F238E27FC236}">
              <a16:creationId xmlns:a16="http://schemas.microsoft.com/office/drawing/2014/main" id="{87DAA48C-CFBC-207C-18B6-C77C11025E8E}"/>
            </a:ext>
          </a:extLst>
        </xdr:cNvPr>
        <xdr:cNvSpPr/>
      </xdr:nvSpPr>
      <xdr:spPr>
        <a:xfrm>
          <a:off x="8867775" y="3248024"/>
          <a:ext cx="4410075" cy="3943351"/>
        </a:xfrm>
        <a:prstGeom prst="roundRect">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161926</xdr:colOff>
      <xdr:row>16</xdr:row>
      <xdr:rowOff>152400</xdr:rowOff>
    </xdr:from>
    <xdr:to>
      <xdr:col>14</xdr:col>
      <xdr:colOff>133350</xdr:colOff>
      <xdr:row>36</xdr:row>
      <xdr:rowOff>104775</xdr:rowOff>
    </xdr:to>
    <xdr:grpSp>
      <xdr:nvGrpSpPr>
        <xdr:cNvPr id="7" name="Group 6">
          <a:extLst>
            <a:ext uri="{FF2B5EF4-FFF2-40B4-BE49-F238E27FC236}">
              <a16:creationId xmlns:a16="http://schemas.microsoft.com/office/drawing/2014/main" id="{E8A88920-5DD9-8810-75F2-2EC8E3E20546}"/>
            </a:ext>
          </a:extLst>
        </xdr:cNvPr>
        <xdr:cNvGrpSpPr/>
      </xdr:nvGrpSpPr>
      <xdr:grpSpPr>
        <a:xfrm>
          <a:off x="161926" y="3200400"/>
          <a:ext cx="8505824" cy="3962400"/>
          <a:chOff x="619126" y="200025"/>
          <a:chExt cx="8505824" cy="3057525"/>
        </a:xfrm>
      </xdr:grpSpPr>
      <xdr:sp macro="" textlink="">
        <xdr:nvSpPr>
          <xdr:cNvPr id="6" name="Rectangle 5">
            <a:extLst>
              <a:ext uri="{FF2B5EF4-FFF2-40B4-BE49-F238E27FC236}">
                <a16:creationId xmlns:a16="http://schemas.microsoft.com/office/drawing/2014/main" id="{01CCC81D-F6F0-BA41-E5D9-4B27A1ECE375}"/>
              </a:ext>
            </a:extLst>
          </xdr:cNvPr>
          <xdr:cNvSpPr/>
        </xdr:nvSpPr>
        <xdr:spPr>
          <a:xfrm>
            <a:off x="628650" y="200025"/>
            <a:ext cx="8496300" cy="3057525"/>
          </a:xfrm>
          <a:prstGeom prst="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 name="Chart 1">
            <a:extLst>
              <a:ext uri="{FF2B5EF4-FFF2-40B4-BE49-F238E27FC236}">
                <a16:creationId xmlns:a16="http://schemas.microsoft.com/office/drawing/2014/main" id="{109486EF-CB4C-49A3-A57E-69966A44C148}"/>
              </a:ext>
            </a:extLst>
          </xdr:cNvPr>
          <xdr:cNvGraphicFramePr>
            <a:graphicFrameLocks/>
          </xdr:cNvGraphicFramePr>
        </xdr:nvGraphicFramePr>
        <xdr:xfrm>
          <a:off x="619126" y="295275"/>
          <a:ext cx="8486774" cy="2876549"/>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editAs="oneCell">
    <xdr:from>
      <xdr:col>21</xdr:col>
      <xdr:colOff>609599</xdr:colOff>
      <xdr:row>0</xdr:row>
      <xdr:rowOff>0</xdr:rowOff>
    </xdr:from>
    <xdr:to>
      <xdr:col>28</xdr:col>
      <xdr:colOff>47624</xdr:colOff>
      <xdr:row>6</xdr:row>
      <xdr:rowOff>47625</xdr:rowOff>
    </xdr:to>
    <mc:AlternateContent xmlns:mc="http://schemas.openxmlformats.org/markup-compatibility/2006" xmlns:tsle="http://schemas.microsoft.com/office/drawing/2012/timeslicer">
      <mc:Choice Requires="tsle">
        <xdr:graphicFrame macro="">
          <xdr:nvGraphicFramePr>
            <xdr:cNvPr id="15" name="Order Date">
              <a:extLst>
                <a:ext uri="{FF2B5EF4-FFF2-40B4-BE49-F238E27FC236}">
                  <a16:creationId xmlns:a16="http://schemas.microsoft.com/office/drawing/2014/main" id="{4319B94C-F87C-4F7B-A5D6-37E9AF387D73}"/>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411199" y="0"/>
              <a:ext cx="3705225" cy="119062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6</xdr:col>
      <xdr:colOff>123825</xdr:colOff>
      <xdr:row>0</xdr:row>
      <xdr:rowOff>57150</xdr:rowOff>
    </xdr:from>
    <xdr:to>
      <xdr:col>21</xdr:col>
      <xdr:colOff>476250</xdr:colOff>
      <xdr:row>16</xdr:row>
      <xdr:rowOff>104774</xdr:rowOff>
    </xdr:to>
    <xdr:grpSp>
      <xdr:nvGrpSpPr>
        <xdr:cNvPr id="9" name="Group 8">
          <a:extLst>
            <a:ext uri="{FF2B5EF4-FFF2-40B4-BE49-F238E27FC236}">
              <a16:creationId xmlns:a16="http://schemas.microsoft.com/office/drawing/2014/main" id="{91E8723C-F315-3779-3DE2-8B41FCD5C748}"/>
            </a:ext>
          </a:extLst>
        </xdr:cNvPr>
        <xdr:cNvGrpSpPr/>
      </xdr:nvGrpSpPr>
      <xdr:grpSpPr>
        <a:xfrm>
          <a:off x="3781425" y="57150"/>
          <a:ext cx="9496425" cy="3095624"/>
          <a:chOff x="9753600" y="180975"/>
          <a:chExt cx="4248150" cy="3173015"/>
        </a:xfrm>
      </xdr:grpSpPr>
      <xdr:sp macro="" textlink="">
        <xdr:nvSpPr>
          <xdr:cNvPr id="11" name="Rectangle: Rounded Corners 10">
            <a:extLst>
              <a:ext uri="{FF2B5EF4-FFF2-40B4-BE49-F238E27FC236}">
                <a16:creationId xmlns:a16="http://schemas.microsoft.com/office/drawing/2014/main" id="{56023726-F384-2836-2F3E-7B9F260F0244}"/>
              </a:ext>
            </a:extLst>
          </xdr:cNvPr>
          <xdr:cNvSpPr/>
        </xdr:nvSpPr>
        <xdr:spPr>
          <a:xfrm>
            <a:off x="9753600" y="180975"/>
            <a:ext cx="4248150" cy="3124200"/>
          </a:xfrm>
          <a:prstGeom prst="roundRect">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TextBox 12">
            <a:extLst>
              <a:ext uri="{FF2B5EF4-FFF2-40B4-BE49-F238E27FC236}">
                <a16:creationId xmlns:a16="http://schemas.microsoft.com/office/drawing/2014/main" id="{AC45614A-615D-70B5-695D-E826822F8455}"/>
              </a:ext>
            </a:extLst>
          </xdr:cNvPr>
          <xdr:cNvSpPr txBox="1"/>
        </xdr:nvSpPr>
        <xdr:spPr>
          <a:xfrm>
            <a:off x="10544175" y="333376"/>
            <a:ext cx="280035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Sales Growth (%)</a:t>
            </a:r>
          </a:p>
          <a:p>
            <a:pPr algn="ctr"/>
            <a:endParaRPr lang="en-US" sz="1600" b="1" i="0" u="none" strike="noStrike" kern="1200" cap="all" spc="120" normalizeH="0" baseline="0">
              <a:solidFill>
                <a:sysClr val="windowText" lastClr="000000"/>
              </a:solidFill>
              <a:latin typeface="+mn-lt"/>
              <a:ea typeface="+mn-ea"/>
              <a:cs typeface="+mn-cs"/>
            </a:endParaRPr>
          </a:p>
        </xdr:txBody>
      </xdr:sp>
      <xdr:graphicFrame macro="">
        <xdr:nvGraphicFramePr>
          <xdr:cNvPr id="20" name="Chart 19">
            <a:extLst>
              <a:ext uri="{FF2B5EF4-FFF2-40B4-BE49-F238E27FC236}">
                <a16:creationId xmlns:a16="http://schemas.microsoft.com/office/drawing/2014/main" id="{5E5AEAD9-A971-4D4C-B369-811E3C27A277}"/>
              </a:ext>
            </a:extLst>
          </xdr:cNvPr>
          <xdr:cNvGraphicFramePr>
            <a:graphicFrameLocks/>
          </xdr:cNvGraphicFramePr>
        </xdr:nvGraphicFramePr>
        <xdr:xfrm>
          <a:off x="9782175" y="733424"/>
          <a:ext cx="4029075" cy="2620566"/>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15</xdr:col>
      <xdr:colOff>476185</xdr:colOff>
      <xdr:row>16</xdr:row>
      <xdr:rowOff>180976</xdr:rowOff>
    </xdr:from>
    <xdr:to>
      <xdr:col>20</xdr:col>
      <xdr:colOff>405532</xdr:colOff>
      <xdr:row>18</xdr:row>
      <xdr:rowOff>136698</xdr:rowOff>
    </xdr:to>
    <xdr:sp macro="" textlink="">
      <xdr:nvSpPr>
        <xdr:cNvPr id="18" name="TextBox 17">
          <a:extLst>
            <a:ext uri="{FF2B5EF4-FFF2-40B4-BE49-F238E27FC236}">
              <a16:creationId xmlns:a16="http://schemas.microsoft.com/office/drawing/2014/main" id="{FA012214-82A2-49FE-BACF-B0359ECAECD2}"/>
            </a:ext>
          </a:extLst>
        </xdr:cNvPr>
        <xdr:cNvSpPr txBox="1"/>
      </xdr:nvSpPr>
      <xdr:spPr>
        <a:xfrm>
          <a:off x="9620185" y="3228976"/>
          <a:ext cx="2977347" cy="3367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Sales Metrics</a:t>
          </a:r>
        </a:p>
        <a:p>
          <a:pPr algn="ctr"/>
          <a:endParaRPr lang="en-US" sz="1600" b="1" i="0" u="none" strike="noStrike" kern="1200" cap="all" spc="120" normalizeH="0" baseline="0">
            <a:solidFill>
              <a:sysClr val="windowText" lastClr="000000"/>
            </a:solidFill>
            <a:latin typeface="+mn-lt"/>
            <a:ea typeface="+mn-ea"/>
            <a:cs typeface="+mn-cs"/>
          </a:endParaRP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editAs="oneCell">
    <xdr:from>
      <xdr:col>0</xdr:col>
      <xdr:colOff>400050</xdr:colOff>
      <xdr:row>3</xdr:row>
      <xdr:rowOff>171450</xdr:rowOff>
    </xdr:from>
    <xdr:to>
      <xdr:col>2</xdr:col>
      <xdr:colOff>95250</xdr:colOff>
      <xdr:row>8</xdr:row>
      <xdr:rowOff>133350</xdr:rowOff>
    </xdr:to>
    <xdr:pic>
      <xdr:nvPicPr>
        <xdr:cNvPr id="28" name="Graphic 27" descr="Shopping basket with solid fill">
          <a:extLst>
            <a:ext uri="{FF2B5EF4-FFF2-40B4-BE49-F238E27FC236}">
              <a16:creationId xmlns:a16="http://schemas.microsoft.com/office/drawing/2014/main" id="{267C9175-363B-5501-1B10-4D4989692A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00050" y="742950"/>
          <a:ext cx="914400" cy="914400"/>
        </a:xfrm>
        <a:prstGeom prst="rect">
          <a:avLst/>
        </a:prstGeom>
      </xdr:spPr>
    </xdr:pic>
    <xdr:clientData/>
  </xdr:twoCellAnchor>
  <xdr:twoCellAnchor>
    <xdr:from>
      <xdr:col>2</xdr:col>
      <xdr:colOff>438150</xdr:colOff>
      <xdr:row>4</xdr:row>
      <xdr:rowOff>161925</xdr:rowOff>
    </xdr:from>
    <xdr:to>
      <xdr:col>5</xdr:col>
      <xdr:colOff>390525</xdr:colOff>
      <xdr:row>8</xdr:row>
      <xdr:rowOff>142875</xdr:rowOff>
    </xdr:to>
    <xdr:sp macro="" textlink="">
      <xdr:nvSpPr>
        <xdr:cNvPr id="29" name="Rectangle: Rounded Corners 28">
          <a:extLst>
            <a:ext uri="{FF2B5EF4-FFF2-40B4-BE49-F238E27FC236}">
              <a16:creationId xmlns:a16="http://schemas.microsoft.com/office/drawing/2014/main" id="{6300614C-9FF8-EC36-9141-EA8B194859FE}"/>
            </a:ext>
          </a:extLst>
        </xdr:cNvPr>
        <xdr:cNvSpPr/>
      </xdr:nvSpPr>
      <xdr:spPr>
        <a:xfrm>
          <a:off x="1657350" y="923925"/>
          <a:ext cx="1781175" cy="7429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22</xdr:col>
      <xdr:colOff>9524</xdr:colOff>
      <xdr:row>6</xdr:row>
      <xdr:rowOff>123825</xdr:rowOff>
    </xdr:from>
    <xdr:to>
      <xdr:col>25</xdr:col>
      <xdr:colOff>9524</xdr:colOff>
      <xdr:row>12</xdr:row>
      <xdr:rowOff>169545</xdr:rowOff>
    </xdr:to>
    <mc:AlternateContent xmlns:mc="http://schemas.openxmlformats.org/markup-compatibility/2006" xmlns:a14="http://schemas.microsoft.com/office/drawing/2010/main">
      <mc:Choice Requires="a14">
        <xdr:graphicFrame macro="">
          <xdr:nvGraphicFramePr>
            <xdr:cNvPr id="36" name="Region">
              <a:extLst>
                <a:ext uri="{FF2B5EF4-FFF2-40B4-BE49-F238E27FC236}">
                  <a16:creationId xmlns:a16="http://schemas.microsoft.com/office/drawing/2014/main" id="{81B9909D-43B8-4707-8173-A53F5AEAF26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420724" y="1266825"/>
              <a:ext cx="1828800"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600075</xdr:colOff>
      <xdr:row>13</xdr:row>
      <xdr:rowOff>57150</xdr:rowOff>
    </xdr:from>
    <xdr:to>
      <xdr:col>28</xdr:col>
      <xdr:colOff>76200</xdr:colOff>
      <xdr:row>18</xdr:row>
      <xdr:rowOff>342900</xdr:rowOff>
    </xdr:to>
    <mc:AlternateContent xmlns:mc="http://schemas.openxmlformats.org/markup-compatibility/2006" xmlns:a14="http://schemas.microsoft.com/office/drawing/2010/main">
      <mc:Choice Requires="a14">
        <xdr:graphicFrame macro="">
          <xdr:nvGraphicFramePr>
            <xdr:cNvPr id="37" name="Segment">
              <a:extLst>
                <a:ext uri="{FF2B5EF4-FFF2-40B4-BE49-F238E27FC236}">
                  <a16:creationId xmlns:a16="http://schemas.microsoft.com/office/drawing/2014/main" id="{B644FA45-8C16-4A76-8F3D-3F0801F0807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401675" y="1666874"/>
              <a:ext cx="3743325" cy="1247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609598</xdr:colOff>
      <xdr:row>19</xdr:row>
      <xdr:rowOff>28575</xdr:rowOff>
    </xdr:from>
    <xdr:to>
      <xdr:col>28</xdr:col>
      <xdr:colOff>66675</xdr:colOff>
      <xdr:row>25</xdr:row>
      <xdr:rowOff>85725</xdr:rowOff>
    </xdr:to>
    <mc:AlternateContent xmlns:mc="http://schemas.openxmlformats.org/markup-compatibility/2006" xmlns:a14="http://schemas.microsoft.com/office/drawing/2010/main">
      <mc:Choice Requires="a14">
        <xdr:graphicFrame macro="">
          <xdr:nvGraphicFramePr>
            <xdr:cNvPr id="38" name="Category">
              <a:extLst>
                <a:ext uri="{FF2B5EF4-FFF2-40B4-BE49-F238E27FC236}">
                  <a16:creationId xmlns:a16="http://schemas.microsoft.com/office/drawing/2014/main" id="{AEF5A8F3-5B65-4971-97D6-D7136431647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411198" y="3019424"/>
              <a:ext cx="3724277"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609599</xdr:colOff>
      <xdr:row>25</xdr:row>
      <xdr:rowOff>161925</xdr:rowOff>
    </xdr:from>
    <xdr:to>
      <xdr:col>28</xdr:col>
      <xdr:colOff>66674</xdr:colOff>
      <xdr:row>36</xdr:row>
      <xdr:rowOff>142875</xdr:rowOff>
    </xdr:to>
    <mc:AlternateContent xmlns:mc="http://schemas.openxmlformats.org/markup-compatibility/2006" xmlns:a14="http://schemas.microsoft.com/office/drawing/2010/main">
      <mc:Choice Requires="a14">
        <xdr:graphicFrame macro="">
          <xdr:nvGraphicFramePr>
            <xdr:cNvPr id="39" name="Sub-Category">
              <a:extLst>
                <a:ext uri="{FF2B5EF4-FFF2-40B4-BE49-F238E27FC236}">
                  <a16:creationId xmlns:a16="http://schemas.microsoft.com/office/drawing/2014/main" id="{A1D5B525-48F8-45F0-9765-CC4AEDFD2DF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3411199" y="4286250"/>
              <a:ext cx="3724275" cy="217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419100</xdr:colOff>
      <xdr:row>27</xdr:row>
      <xdr:rowOff>123825</xdr:rowOff>
    </xdr:from>
    <xdr:to>
      <xdr:col>21</xdr:col>
      <xdr:colOff>304800</xdr:colOff>
      <xdr:row>34</xdr:row>
      <xdr:rowOff>123825</xdr:rowOff>
    </xdr:to>
    <xdr:grpSp>
      <xdr:nvGrpSpPr>
        <xdr:cNvPr id="14" name="Group 13">
          <a:extLst>
            <a:ext uri="{FF2B5EF4-FFF2-40B4-BE49-F238E27FC236}">
              <a16:creationId xmlns:a16="http://schemas.microsoft.com/office/drawing/2014/main" id="{5E77AA79-8AC0-FEA4-2574-F63CF26E159B}"/>
            </a:ext>
          </a:extLst>
        </xdr:cNvPr>
        <xdr:cNvGrpSpPr/>
      </xdr:nvGrpSpPr>
      <xdr:grpSpPr>
        <a:xfrm>
          <a:off x="8953500" y="5467350"/>
          <a:ext cx="4152900" cy="1333500"/>
          <a:chOff x="8982075" y="5010150"/>
          <a:chExt cx="2800350" cy="1333500"/>
        </a:xfrm>
      </xdr:grpSpPr>
      <xdr:sp macro="" textlink="">
        <xdr:nvSpPr>
          <xdr:cNvPr id="5" name="Rectangle: Rounded Corners 4">
            <a:extLst>
              <a:ext uri="{FF2B5EF4-FFF2-40B4-BE49-F238E27FC236}">
                <a16:creationId xmlns:a16="http://schemas.microsoft.com/office/drawing/2014/main" id="{A0EDB249-FEC3-540B-E1CB-2627B7BCF6D6}"/>
              </a:ext>
            </a:extLst>
          </xdr:cNvPr>
          <xdr:cNvSpPr/>
        </xdr:nvSpPr>
        <xdr:spPr>
          <a:xfrm>
            <a:off x="8982075" y="5010150"/>
            <a:ext cx="1333500" cy="13239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03355E6D-C54A-4818-8BB5-2157A480AFFB}"/>
              </a:ext>
            </a:extLst>
          </xdr:cNvPr>
          <xdr:cNvSpPr/>
        </xdr:nvSpPr>
        <xdr:spPr>
          <a:xfrm>
            <a:off x="10372725" y="5019675"/>
            <a:ext cx="1409700" cy="132397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15</xdr:col>
      <xdr:colOff>200025</xdr:colOff>
      <xdr:row>31</xdr:row>
      <xdr:rowOff>19050</xdr:rowOff>
    </xdr:from>
    <xdr:to>
      <xdr:col>17</xdr:col>
      <xdr:colOff>47625</xdr:colOff>
      <xdr:row>34</xdr:row>
      <xdr:rowOff>171450</xdr:rowOff>
    </xdr:to>
    <xdr:sp macro="" textlink="Pivots!G11">
      <xdr:nvSpPr>
        <xdr:cNvPr id="12" name="TextBox 11">
          <a:extLst>
            <a:ext uri="{FF2B5EF4-FFF2-40B4-BE49-F238E27FC236}">
              <a16:creationId xmlns:a16="http://schemas.microsoft.com/office/drawing/2014/main" id="{0C7270E7-9BAA-260B-C174-F087D2E913A4}"/>
            </a:ext>
          </a:extLst>
        </xdr:cNvPr>
        <xdr:cNvSpPr txBox="1"/>
      </xdr:nvSpPr>
      <xdr:spPr>
        <a:xfrm>
          <a:off x="9344025" y="6124575"/>
          <a:ext cx="10668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7B4F0E05-66DA-403A-94EE-FC5C95C02E49}" type="TxLink">
            <a:rPr lang="en-US" sz="2500" b="1" i="0" u="none" strike="noStrike">
              <a:solidFill>
                <a:sysClr val="windowText" lastClr="000000"/>
              </a:solidFill>
              <a:latin typeface="OCRB" panose="020B0609020202020204" pitchFamily="49"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2323</a:t>
          </a:fld>
          <a:endParaRPr lang="en-US" sz="2500" b="1">
            <a:solidFill>
              <a:sysClr val="windowText" lastClr="000000"/>
            </a:solidFill>
            <a:latin typeface="OCRB" panose="020B0609020202020204" pitchFamily="49" charset="0"/>
          </a:endParaRPr>
        </a:p>
      </xdr:txBody>
    </xdr:sp>
    <xdr:clientData/>
  </xdr:twoCellAnchor>
  <xdr:twoCellAnchor>
    <xdr:from>
      <xdr:col>15</xdr:col>
      <xdr:colOff>152401</xdr:colOff>
      <xdr:row>28</xdr:row>
      <xdr:rowOff>57150</xdr:rowOff>
    </xdr:from>
    <xdr:to>
      <xdr:col>17</xdr:col>
      <xdr:colOff>310347</xdr:colOff>
      <xdr:row>32</xdr:row>
      <xdr:rowOff>28576</xdr:rowOff>
    </xdr:to>
    <xdr:sp macro="" textlink="">
      <xdr:nvSpPr>
        <xdr:cNvPr id="16" name="TextBox 15">
          <a:extLst>
            <a:ext uri="{FF2B5EF4-FFF2-40B4-BE49-F238E27FC236}">
              <a16:creationId xmlns:a16="http://schemas.microsoft.com/office/drawing/2014/main" id="{D539F7E2-12ED-49CB-9FF3-30AE28F916B1}"/>
            </a:ext>
          </a:extLst>
        </xdr:cNvPr>
        <xdr:cNvSpPr txBox="1"/>
      </xdr:nvSpPr>
      <xdr:spPr>
        <a:xfrm>
          <a:off x="9296401" y="5591175"/>
          <a:ext cx="1377146" cy="73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count of sales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18</xdr:col>
      <xdr:colOff>400050</xdr:colOff>
      <xdr:row>28</xdr:row>
      <xdr:rowOff>133350</xdr:rowOff>
    </xdr:from>
    <xdr:to>
      <xdr:col>20</xdr:col>
      <xdr:colOff>557996</xdr:colOff>
      <xdr:row>32</xdr:row>
      <xdr:rowOff>104776</xdr:rowOff>
    </xdr:to>
    <xdr:sp macro="" textlink="">
      <xdr:nvSpPr>
        <xdr:cNvPr id="17" name="TextBox 16">
          <a:extLst>
            <a:ext uri="{FF2B5EF4-FFF2-40B4-BE49-F238E27FC236}">
              <a16:creationId xmlns:a16="http://schemas.microsoft.com/office/drawing/2014/main" id="{9B47493C-6463-41FB-B201-9148F7C9A6FC}"/>
            </a:ext>
          </a:extLst>
        </xdr:cNvPr>
        <xdr:cNvSpPr txBox="1"/>
      </xdr:nvSpPr>
      <xdr:spPr>
        <a:xfrm>
          <a:off x="11372850" y="5667375"/>
          <a:ext cx="1377146" cy="73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Average of sales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18</xdr:col>
      <xdr:colOff>371474</xdr:colOff>
      <xdr:row>31</xdr:row>
      <xdr:rowOff>161925</xdr:rowOff>
    </xdr:from>
    <xdr:to>
      <xdr:col>21</xdr:col>
      <xdr:colOff>152399</xdr:colOff>
      <xdr:row>34</xdr:row>
      <xdr:rowOff>142875</xdr:rowOff>
    </xdr:to>
    <xdr:sp macro="" textlink="Pivots!G6">
      <xdr:nvSpPr>
        <xdr:cNvPr id="24" name="TextBox 23">
          <a:extLst>
            <a:ext uri="{FF2B5EF4-FFF2-40B4-BE49-F238E27FC236}">
              <a16:creationId xmlns:a16="http://schemas.microsoft.com/office/drawing/2014/main" id="{989FFEFC-2B9D-4B44-96C7-71AAF63EE9DC}"/>
            </a:ext>
          </a:extLst>
        </xdr:cNvPr>
        <xdr:cNvSpPr txBox="1"/>
      </xdr:nvSpPr>
      <xdr:spPr>
        <a:xfrm>
          <a:off x="11344274" y="6267450"/>
          <a:ext cx="160972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AF896801-1AD1-4DAB-86B8-81EDA906030A}" type="TxLink">
            <a:rPr lang="en-US" sz="2000" b="1" i="0" u="none" strike="noStrike">
              <a:solidFill>
                <a:srgbClr val="000000"/>
              </a:solidFill>
              <a:latin typeface="OCRB" panose="020B0609020202020204" pitchFamily="49" charset="0"/>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 $215.77 </a:t>
          </a:fld>
          <a:endParaRPr lang="en-US" sz="2000" b="1">
            <a:solidFill>
              <a:sysClr val="windowText" lastClr="000000"/>
            </a:solidFill>
            <a:latin typeface="OCRB" panose="020B0609020202020204" pitchFamily="49" charset="0"/>
          </a:endParaRPr>
        </a:p>
      </xdr:txBody>
    </xdr:sp>
    <xdr:clientData/>
  </xdr:twoCellAnchor>
  <xdr:twoCellAnchor>
    <xdr:from>
      <xdr:col>14</xdr:col>
      <xdr:colOff>428625</xdr:colOff>
      <xdr:row>18</xdr:row>
      <xdr:rowOff>95250</xdr:rowOff>
    </xdr:from>
    <xdr:to>
      <xdr:col>16</xdr:col>
      <xdr:colOff>542925</xdr:colOff>
      <xdr:row>26</xdr:row>
      <xdr:rowOff>133350</xdr:rowOff>
    </xdr:to>
    <xdr:sp macro="" textlink="">
      <xdr:nvSpPr>
        <xdr:cNvPr id="3" name="Rectangle: Rounded Corners 2">
          <a:extLst>
            <a:ext uri="{FF2B5EF4-FFF2-40B4-BE49-F238E27FC236}">
              <a16:creationId xmlns:a16="http://schemas.microsoft.com/office/drawing/2014/main" id="{48554DAD-E413-4ED8-88F9-C053BBE85566}"/>
            </a:ext>
          </a:extLst>
        </xdr:cNvPr>
        <xdr:cNvSpPr/>
      </xdr:nvSpPr>
      <xdr:spPr>
        <a:xfrm>
          <a:off x="8963025" y="3524250"/>
          <a:ext cx="1333500" cy="176212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447675</xdr:colOff>
      <xdr:row>18</xdr:row>
      <xdr:rowOff>200024</xdr:rowOff>
    </xdr:from>
    <xdr:to>
      <xdr:col>16</xdr:col>
      <xdr:colOff>605621</xdr:colOff>
      <xdr:row>22</xdr:row>
      <xdr:rowOff>180975</xdr:rowOff>
    </xdr:to>
    <xdr:sp macro="" textlink="">
      <xdr:nvSpPr>
        <xdr:cNvPr id="21" name="TextBox 20">
          <a:extLst>
            <a:ext uri="{FF2B5EF4-FFF2-40B4-BE49-F238E27FC236}">
              <a16:creationId xmlns:a16="http://schemas.microsoft.com/office/drawing/2014/main" id="{6D24E790-E514-4ADC-9D94-8601DEAAA62B}"/>
            </a:ext>
          </a:extLst>
        </xdr:cNvPr>
        <xdr:cNvSpPr txBox="1"/>
      </xdr:nvSpPr>
      <xdr:spPr>
        <a:xfrm>
          <a:off x="8982075" y="3629024"/>
          <a:ext cx="1377146" cy="942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Average Quantity/ Order</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15</xdr:col>
      <xdr:colOff>9525</xdr:colOff>
      <xdr:row>22</xdr:row>
      <xdr:rowOff>47625</xdr:rowOff>
    </xdr:from>
    <xdr:to>
      <xdr:col>16</xdr:col>
      <xdr:colOff>466725</xdr:colOff>
      <xdr:row>27</xdr:row>
      <xdr:rowOff>58589</xdr:rowOff>
    </xdr:to>
    <xdr:sp macro="" textlink="Pivots!G16">
      <xdr:nvSpPr>
        <xdr:cNvPr id="22" name="TextBox 21">
          <a:extLst>
            <a:ext uri="{FF2B5EF4-FFF2-40B4-BE49-F238E27FC236}">
              <a16:creationId xmlns:a16="http://schemas.microsoft.com/office/drawing/2014/main" id="{B1760005-8D89-4DB2-830F-8710265E0712}"/>
            </a:ext>
          </a:extLst>
        </xdr:cNvPr>
        <xdr:cNvSpPr txBox="1"/>
      </xdr:nvSpPr>
      <xdr:spPr>
        <a:xfrm>
          <a:off x="9153525" y="4438650"/>
          <a:ext cx="1066800" cy="963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BDA4CC98-2C12-44B8-AD45-71A20AD27450}" type="TxLink">
            <a:rPr lang="en-US" sz="2300" b="1" i="0" u="none" strike="noStrike">
              <a:solidFill>
                <a:srgbClr val="000000"/>
              </a:solidFill>
              <a:latin typeface="OCRB" panose="020B0609020202020204" pitchFamily="49" charset="0"/>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3.78</a:t>
          </a:fld>
          <a:endParaRPr lang="en-US" sz="2300" b="1">
            <a:solidFill>
              <a:sysClr val="windowText" lastClr="000000"/>
            </a:solidFill>
            <a:latin typeface="OCRB" panose="020B0609020202020204" pitchFamily="49" charset="0"/>
          </a:endParaRPr>
        </a:p>
      </xdr:txBody>
    </xdr:sp>
    <xdr:clientData/>
  </xdr:twoCellAnchor>
  <xdr:twoCellAnchor editAs="oneCell">
    <xdr:from>
      <xdr:col>28</xdr:col>
      <xdr:colOff>180975</xdr:colOff>
      <xdr:row>0</xdr:row>
      <xdr:rowOff>0</xdr:rowOff>
    </xdr:from>
    <xdr:to>
      <xdr:col>34</xdr:col>
      <xdr:colOff>238125</xdr:colOff>
      <xdr:row>36</xdr:row>
      <xdr:rowOff>152401</xdr:rowOff>
    </xdr:to>
    <mc:AlternateContent xmlns:mc="http://schemas.openxmlformats.org/markup-compatibility/2006" xmlns:a14="http://schemas.microsoft.com/office/drawing/2010/main">
      <mc:Choice Requires="a14">
        <xdr:graphicFrame macro="">
          <xdr:nvGraphicFramePr>
            <xdr:cNvPr id="30" name="State">
              <a:extLst>
                <a:ext uri="{FF2B5EF4-FFF2-40B4-BE49-F238E27FC236}">
                  <a16:creationId xmlns:a16="http://schemas.microsoft.com/office/drawing/2014/main" id="{E5C53DE8-19ED-497E-AD88-DE8965701A7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7249775" y="95250"/>
              <a:ext cx="3714750" cy="6372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47625</xdr:colOff>
      <xdr:row>6</xdr:row>
      <xdr:rowOff>133350</xdr:rowOff>
    </xdr:from>
    <xdr:to>
      <xdr:col>28</xdr:col>
      <xdr:colOff>66675</xdr:colOff>
      <xdr:row>12</xdr:row>
      <xdr:rowOff>179070</xdr:rowOff>
    </xdr:to>
    <mc:AlternateContent xmlns:mc="http://schemas.openxmlformats.org/markup-compatibility/2006" xmlns:a14="http://schemas.microsoft.com/office/drawing/2010/main">
      <mc:Choice Requires="a14">
        <xdr:graphicFrame macro="">
          <xdr:nvGraphicFramePr>
            <xdr:cNvPr id="31" name="Ship Mode">
              <a:extLst>
                <a:ext uri="{FF2B5EF4-FFF2-40B4-BE49-F238E27FC236}">
                  <a16:creationId xmlns:a16="http://schemas.microsoft.com/office/drawing/2014/main" id="{498A8A7F-7184-41EE-AF49-5FBE4C8362B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5287625" y="1276350"/>
              <a:ext cx="1847850"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9525</xdr:colOff>
      <xdr:row>18</xdr:row>
      <xdr:rowOff>104775</xdr:rowOff>
    </xdr:from>
    <xdr:to>
      <xdr:col>19</xdr:col>
      <xdr:colOff>180975</xdr:colOff>
      <xdr:row>26</xdr:row>
      <xdr:rowOff>142875</xdr:rowOff>
    </xdr:to>
    <xdr:sp macro="" textlink="">
      <xdr:nvSpPr>
        <xdr:cNvPr id="32" name="Rectangle: Rounded Corners 31">
          <a:extLst>
            <a:ext uri="{FF2B5EF4-FFF2-40B4-BE49-F238E27FC236}">
              <a16:creationId xmlns:a16="http://schemas.microsoft.com/office/drawing/2014/main" id="{8AE2FF58-EA2D-490C-8F4D-4948E00FE124}"/>
            </a:ext>
          </a:extLst>
        </xdr:cNvPr>
        <xdr:cNvSpPr/>
      </xdr:nvSpPr>
      <xdr:spPr>
        <a:xfrm>
          <a:off x="10372725" y="3533775"/>
          <a:ext cx="1390650" cy="176212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47625</xdr:colOff>
      <xdr:row>18</xdr:row>
      <xdr:rowOff>342900</xdr:rowOff>
    </xdr:from>
    <xdr:to>
      <xdr:col>19</xdr:col>
      <xdr:colOff>205571</xdr:colOff>
      <xdr:row>22</xdr:row>
      <xdr:rowOff>76200</xdr:rowOff>
    </xdr:to>
    <xdr:sp macro="" textlink="">
      <xdr:nvSpPr>
        <xdr:cNvPr id="33" name="TextBox 32">
          <a:extLst>
            <a:ext uri="{FF2B5EF4-FFF2-40B4-BE49-F238E27FC236}">
              <a16:creationId xmlns:a16="http://schemas.microsoft.com/office/drawing/2014/main" id="{D0DFE73B-3F8F-44AE-A3A6-015BBF6AF307}"/>
            </a:ext>
          </a:extLst>
        </xdr:cNvPr>
        <xdr:cNvSpPr txBox="1"/>
      </xdr:nvSpPr>
      <xdr:spPr>
        <a:xfrm>
          <a:off x="10410825" y="3771900"/>
          <a:ext cx="1377146"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Number of Products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17</xdr:col>
      <xdr:colOff>171450</xdr:colOff>
      <xdr:row>22</xdr:row>
      <xdr:rowOff>142875</xdr:rowOff>
    </xdr:from>
    <xdr:to>
      <xdr:col>19</xdr:col>
      <xdr:colOff>19050</xdr:colOff>
      <xdr:row>26</xdr:row>
      <xdr:rowOff>104775</xdr:rowOff>
    </xdr:to>
    <xdr:sp macro="" textlink="Pivots!G30">
      <xdr:nvSpPr>
        <xdr:cNvPr id="35" name="TextBox 34">
          <a:extLst>
            <a:ext uri="{FF2B5EF4-FFF2-40B4-BE49-F238E27FC236}">
              <a16:creationId xmlns:a16="http://schemas.microsoft.com/office/drawing/2014/main" id="{8E072767-4804-411C-9BF6-115589D457D0}"/>
            </a:ext>
          </a:extLst>
        </xdr:cNvPr>
        <xdr:cNvSpPr txBox="1"/>
      </xdr:nvSpPr>
      <xdr:spPr>
        <a:xfrm>
          <a:off x="10534650" y="4533900"/>
          <a:ext cx="10668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79EC8602-738C-45ED-B094-559FF459D890}" type="TxLink">
            <a:rPr lang="en-US" sz="2300" b="1" i="0" u="none" strike="noStrike">
              <a:solidFill>
                <a:srgbClr val="000000"/>
              </a:solidFill>
              <a:latin typeface="OCRB" panose="020B0609020202020204" pitchFamily="49" charset="0"/>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1295</a:t>
          </a:fld>
          <a:endParaRPr lang="en-US" sz="2300" b="1">
            <a:solidFill>
              <a:sysClr val="windowText" lastClr="000000"/>
            </a:solidFill>
            <a:latin typeface="OCRB" panose="020B0609020202020204" pitchFamily="49" charset="0"/>
          </a:endParaRPr>
        </a:p>
      </xdr:txBody>
    </xdr:sp>
    <xdr:clientData/>
  </xdr:twoCellAnchor>
  <xdr:twoCellAnchor>
    <xdr:from>
      <xdr:col>19</xdr:col>
      <xdr:colOff>238125</xdr:colOff>
      <xdr:row>18</xdr:row>
      <xdr:rowOff>123825</xdr:rowOff>
    </xdr:from>
    <xdr:to>
      <xdr:col>21</xdr:col>
      <xdr:colOff>352425</xdr:colOff>
      <xdr:row>26</xdr:row>
      <xdr:rowOff>161925</xdr:rowOff>
    </xdr:to>
    <xdr:sp macro="" textlink="">
      <xdr:nvSpPr>
        <xdr:cNvPr id="41" name="Rectangle: Rounded Corners 40">
          <a:extLst>
            <a:ext uri="{FF2B5EF4-FFF2-40B4-BE49-F238E27FC236}">
              <a16:creationId xmlns:a16="http://schemas.microsoft.com/office/drawing/2014/main" id="{EEC233F6-4F9F-48F6-BE04-6060B10D8440}"/>
            </a:ext>
          </a:extLst>
        </xdr:cNvPr>
        <xdr:cNvSpPr/>
      </xdr:nvSpPr>
      <xdr:spPr>
        <a:xfrm>
          <a:off x="11820525" y="3552825"/>
          <a:ext cx="1333500" cy="176212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228600</xdr:colOff>
      <xdr:row>19</xdr:row>
      <xdr:rowOff>133350</xdr:rowOff>
    </xdr:from>
    <xdr:to>
      <xdr:col>21</xdr:col>
      <xdr:colOff>386546</xdr:colOff>
      <xdr:row>23</xdr:row>
      <xdr:rowOff>66675</xdr:rowOff>
    </xdr:to>
    <xdr:sp macro="" textlink="">
      <xdr:nvSpPr>
        <xdr:cNvPr id="42" name="TextBox 41">
          <a:extLst>
            <a:ext uri="{FF2B5EF4-FFF2-40B4-BE49-F238E27FC236}">
              <a16:creationId xmlns:a16="http://schemas.microsoft.com/office/drawing/2014/main" id="{4380F076-B247-48FB-9905-2300B3316634}"/>
            </a:ext>
          </a:extLst>
        </xdr:cNvPr>
        <xdr:cNvSpPr txBox="1"/>
      </xdr:nvSpPr>
      <xdr:spPr>
        <a:xfrm>
          <a:off x="11811000" y="3952875"/>
          <a:ext cx="1377146"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kern="1200" cap="all" spc="120" normalizeH="0" baseline="0">
              <a:solidFill>
                <a:sysClr val="windowText" lastClr="000000"/>
              </a:solidFill>
              <a:latin typeface="+mn-lt"/>
              <a:ea typeface="+mn-ea"/>
              <a:cs typeface="+mn-cs"/>
            </a:rPr>
            <a:t>Discounts</a:t>
          </a:r>
        </a:p>
        <a:p>
          <a:pPr algn="ctr"/>
          <a:endParaRPr lang="en-US" sz="1600" b="1" i="0" u="none" strike="noStrike" kern="1200" cap="all" spc="120" normalizeH="0" baseline="0">
            <a:solidFill>
              <a:sysClr val="windowText" lastClr="000000"/>
            </a:solidFill>
            <a:latin typeface="+mn-lt"/>
            <a:ea typeface="+mn-ea"/>
            <a:cs typeface="+mn-cs"/>
          </a:endParaRPr>
        </a:p>
      </xdr:txBody>
    </xdr:sp>
    <xdr:clientData/>
  </xdr:twoCellAnchor>
  <xdr:twoCellAnchor>
    <xdr:from>
      <xdr:col>19</xdr:col>
      <xdr:colOff>419100</xdr:colOff>
      <xdr:row>22</xdr:row>
      <xdr:rowOff>171450</xdr:rowOff>
    </xdr:from>
    <xdr:to>
      <xdr:col>21</xdr:col>
      <xdr:colOff>266700</xdr:colOff>
      <xdr:row>26</xdr:row>
      <xdr:rowOff>133350</xdr:rowOff>
    </xdr:to>
    <xdr:sp macro="" textlink="Pivots!G35">
      <xdr:nvSpPr>
        <xdr:cNvPr id="43" name="TextBox 42">
          <a:extLst>
            <a:ext uri="{FF2B5EF4-FFF2-40B4-BE49-F238E27FC236}">
              <a16:creationId xmlns:a16="http://schemas.microsoft.com/office/drawing/2014/main" id="{A02DB9DA-341C-4AAB-B870-70A4CC07F3EC}"/>
            </a:ext>
          </a:extLst>
        </xdr:cNvPr>
        <xdr:cNvSpPr txBox="1"/>
      </xdr:nvSpPr>
      <xdr:spPr>
        <a:xfrm>
          <a:off x="12001500" y="4562475"/>
          <a:ext cx="10668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96F48989-A673-41A6-8881-2DAC265A407F}" type="TxLink">
            <a:rPr lang="en-US" sz="1700" b="1" i="0" u="none" strike="noStrike">
              <a:solidFill>
                <a:srgbClr val="000000"/>
              </a:solidFill>
              <a:latin typeface="OCRB" panose="020B0609020202020204" pitchFamily="49" charset="0"/>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 $558 </a:t>
          </a:fld>
          <a:endParaRPr lang="en-US" sz="1700" b="1">
            <a:solidFill>
              <a:sysClr val="windowText" lastClr="000000"/>
            </a:solidFill>
            <a:latin typeface="OCRB" panose="020B0609020202020204" pitchFamily="49" charset="0"/>
          </a:endParaRPr>
        </a:p>
      </xdr:txBody>
    </xdr:sp>
    <xdr:clientData/>
  </xdr:twoCellAnchor>
  <xdr:twoCellAnchor>
    <xdr:from>
      <xdr:col>3</xdr:col>
      <xdr:colOff>123825</xdr:colOff>
      <xdr:row>5</xdr:row>
      <xdr:rowOff>66675</xdr:rowOff>
    </xdr:from>
    <xdr:to>
      <xdr:col>5</xdr:col>
      <xdr:colOff>95250</xdr:colOff>
      <xdr:row>8</xdr:row>
      <xdr:rowOff>85725</xdr:rowOff>
    </xdr:to>
    <xdr:sp macro="" textlink="">
      <xdr:nvSpPr>
        <xdr:cNvPr id="45" name="TextBox 44">
          <a:extLst>
            <a:ext uri="{FF2B5EF4-FFF2-40B4-BE49-F238E27FC236}">
              <a16:creationId xmlns:a16="http://schemas.microsoft.com/office/drawing/2014/main" id="{BC1083B9-9DD8-380E-A239-9029B069AE25}"/>
            </a:ext>
          </a:extLst>
        </xdr:cNvPr>
        <xdr:cNvSpPr txBox="1"/>
      </xdr:nvSpPr>
      <xdr:spPr>
        <a:xfrm>
          <a:off x="1952625" y="1019175"/>
          <a:ext cx="1190625" cy="590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500" b="1">
              <a:latin typeface="OCRB" panose="020B0609020202020204" pitchFamily="49" charset="0"/>
            </a:rPr>
            <a:t>SALES</a:t>
          </a:r>
        </a:p>
      </xdr:txBody>
    </xdr:sp>
    <xdr:clientData/>
  </xdr:twoCellAnchor>
  <xdr:twoCellAnchor>
    <xdr:from>
      <xdr:col>8</xdr:col>
      <xdr:colOff>142875</xdr:colOff>
      <xdr:row>17</xdr:row>
      <xdr:rowOff>85725</xdr:rowOff>
    </xdr:from>
    <xdr:to>
      <xdr:col>13</xdr:col>
      <xdr:colOff>257175</xdr:colOff>
      <xdr:row>18</xdr:row>
      <xdr:rowOff>247650</xdr:rowOff>
    </xdr:to>
    <xdr:sp macro="" textlink="Pivots!G49">
      <xdr:nvSpPr>
        <xdr:cNvPr id="27" name="TextBox 26">
          <a:extLst>
            <a:ext uri="{FF2B5EF4-FFF2-40B4-BE49-F238E27FC236}">
              <a16:creationId xmlns:a16="http://schemas.microsoft.com/office/drawing/2014/main" id="{E0D18CB6-99D2-626E-1D45-19F84BFA3CC9}"/>
            </a:ext>
          </a:extLst>
        </xdr:cNvPr>
        <xdr:cNvSpPr txBox="1"/>
      </xdr:nvSpPr>
      <xdr:spPr>
        <a:xfrm>
          <a:off x="5019675" y="3324225"/>
          <a:ext cx="31623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98D43E-4A31-47C2-812F-E97E49A5F02C}" type="TxLink">
            <a:rPr lang="en-US" sz="2000" b="1" i="0" u="none" strike="noStrike">
              <a:solidFill>
                <a:srgbClr val="000000"/>
              </a:solidFill>
              <a:latin typeface="OCRB" panose="020B0609020202020204" pitchFamily="49" charset="0"/>
              <a:cs typeface="Calibri"/>
            </a:rPr>
            <a:pPr algn="ctr"/>
            <a:t> $501,239.89 </a:t>
          </a:fld>
          <a:endParaRPr lang="en-US" sz="2000" b="1" i="0">
            <a:latin typeface="OCRB" panose="020B0609020202020204" pitchFamily="49" charset="0"/>
          </a:endParaRPr>
        </a:p>
      </xdr:txBody>
    </xdr:sp>
    <xdr:clientData/>
  </xdr:twoCellAnchor>
  <xdr:twoCellAnchor>
    <xdr:from>
      <xdr:col>0</xdr:col>
      <xdr:colOff>504825</xdr:colOff>
      <xdr:row>12</xdr:row>
      <xdr:rowOff>28575</xdr:rowOff>
    </xdr:from>
    <xdr:to>
      <xdr:col>5</xdr:col>
      <xdr:colOff>57150</xdr:colOff>
      <xdr:row>15</xdr:row>
      <xdr:rowOff>47625</xdr:rowOff>
    </xdr:to>
    <xdr:grpSp>
      <xdr:nvGrpSpPr>
        <xdr:cNvPr id="49" name="Group 48">
          <a:extLst>
            <a:ext uri="{FF2B5EF4-FFF2-40B4-BE49-F238E27FC236}">
              <a16:creationId xmlns:a16="http://schemas.microsoft.com/office/drawing/2014/main" id="{79D8EB8B-80F7-4E99-9CDC-0952C65A6E54}"/>
            </a:ext>
          </a:extLst>
        </xdr:cNvPr>
        <xdr:cNvGrpSpPr/>
      </xdr:nvGrpSpPr>
      <xdr:grpSpPr>
        <a:xfrm>
          <a:off x="504825" y="2314575"/>
          <a:ext cx="2600325" cy="590550"/>
          <a:chOff x="19050" y="1047750"/>
          <a:chExt cx="2600325" cy="590550"/>
        </a:xfrm>
      </xdr:grpSpPr>
      <xdr:sp macro="" textlink="">
        <xdr:nvSpPr>
          <xdr:cNvPr id="50" name="TextBox 49">
            <a:hlinkClick xmlns:r="http://schemas.openxmlformats.org/officeDocument/2006/relationships" r:id="rId5"/>
            <a:extLst>
              <a:ext uri="{FF2B5EF4-FFF2-40B4-BE49-F238E27FC236}">
                <a16:creationId xmlns:a16="http://schemas.microsoft.com/office/drawing/2014/main" id="{DC71A5E4-D3D1-694B-0861-EB1B544380E7}"/>
              </a:ext>
            </a:extLst>
          </xdr:cNvPr>
          <xdr:cNvSpPr txBox="1"/>
        </xdr:nvSpPr>
        <xdr:spPr>
          <a:xfrm>
            <a:off x="885825" y="1047750"/>
            <a:ext cx="866775" cy="5905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ysClr val="windowText" lastClr="000000"/>
                </a:solidFill>
                <a:latin typeface="OCRB" panose="020B0609020202020204" pitchFamily="49" charset="0"/>
              </a:rPr>
              <a:t>Sales</a:t>
            </a:r>
          </a:p>
          <a:p>
            <a:pPr algn="ctr"/>
            <a:r>
              <a:rPr lang="en-US" sz="900" b="1">
                <a:solidFill>
                  <a:sysClr val="windowText" lastClr="000000"/>
                </a:solidFill>
                <a:latin typeface="OCRB" panose="020B0609020202020204" pitchFamily="49" charset="0"/>
              </a:rPr>
              <a:t> Dashboard</a:t>
            </a:r>
          </a:p>
        </xdr:txBody>
      </xdr:sp>
      <xdr:sp macro="" textlink="">
        <xdr:nvSpPr>
          <xdr:cNvPr id="51" name="TextBox 50">
            <a:hlinkClick xmlns:r="http://schemas.openxmlformats.org/officeDocument/2006/relationships" r:id="rId6"/>
            <a:extLst>
              <a:ext uri="{FF2B5EF4-FFF2-40B4-BE49-F238E27FC236}">
                <a16:creationId xmlns:a16="http://schemas.microsoft.com/office/drawing/2014/main" id="{F21646CE-9212-B6D2-777F-BC12E7EAF914}"/>
              </a:ext>
            </a:extLst>
          </xdr:cNvPr>
          <xdr:cNvSpPr txBox="1"/>
        </xdr:nvSpPr>
        <xdr:spPr>
          <a:xfrm>
            <a:off x="19050" y="1047750"/>
            <a:ext cx="866775" cy="5905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Main</a:t>
            </a:r>
          </a:p>
          <a:p>
            <a:pPr algn="ctr"/>
            <a:r>
              <a:rPr lang="en-US" sz="900" b="1" baseline="0">
                <a:latin typeface="OCRB" panose="020B0609020202020204" pitchFamily="49" charset="0"/>
              </a:rPr>
              <a:t> Dashboard</a:t>
            </a:r>
            <a:endParaRPr lang="en-US" sz="900" b="1">
              <a:latin typeface="OCRB" panose="020B0609020202020204" pitchFamily="49" charset="0"/>
            </a:endParaRPr>
          </a:p>
        </xdr:txBody>
      </xdr:sp>
      <xdr:sp macro="" textlink="">
        <xdr:nvSpPr>
          <xdr:cNvPr id="52" name="TextBox 51">
            <a:hlinkClick xmlns:r="http://schemas.openxmlformats.org/officeDocument/2006/relationships" r:id="rId7"/>
            <a:extLst>
              <a:ext uri="{FF2B5EF4-FFF2-40B4-BE49-F238E27FC236}">
                <a16:creationId xmlns:a16="http://schemas.microsoft.com/office/drawing/2014/main" id="{B13D7E79-DFD7-D098-C069-0E4090C45175}"/>
              </a:ext>
            </a:extLst>
          </xdr:cNvPr>
          <xdr:cNvSpPr txBox="1"/>
        </xdr:nvSpPr>
        <xdr:spPr>
          <a:xfrm>
            <a:off x="1752600" y="1047750"/>
            <a:ext cx="866775" cy="59055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latin typeface="OCRB" panose="020B0609020202020204" pitchFamily="49" charset="0"/>
              </a:rPr>
              <a:t>Profit</a:t>
            </a:r>
          </a:p>
          <a:p>
            <a:pPr algn="ctr"/>
            <a:r>
              <a:rPr lang="en-US" sz="900" b="1">
                <a:latin typeface="OCRB" panose="020B0609020202020204" pitchFamily="49" charset="0"/>
              </a:rPr>
              <a:t> Dashboard</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83343</xdr:colOff>
      <xdr:row>16</xdr:row>
      <xdr:rowOff>61912</xdr:rowOff>
    </xdr:from>
    <xdr:to>
      <xdr:col>8</xdr:col>
      <xdr:colOff>581025</xdr:colOff>
      <xdr:row>35</xdr:row>
      <xdr:rowOff>171449</xdr:rowOff>
    </xdr:to>
    <xdr:graphicFrame macro="">
      <xdr:nvGraphicFramePr>
        <xdr:cNvPr id="2" name="Chart 1">
          <a:extLst>
            <a:ext uri="{FF2B5EF4-FFF2-40B4-BE49-F238E27FC236}">
              <a16:creationId xmlns:a16="http://schemas.microsoft.com/office/drawing/2014/main" id="{35A381B7-F954-B1C7-5D89-4C87DD601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61912</xdr:colOff>
      <xdr:row>16</xdr:row>
      <xdr:rowOff>71437</xdr:rowOff>
    </xdr:from>
    <xdr:to>
      <xdr:col>7</xdr:col>
      <xdr:colOff>761999</xdr:colOff>
      <xdr:row>35</xdr:row>
      <xdr:rowOff>171450</xdr:rowOff>
    </xdr:to>
    <xdr:graphicFrame macro="">
      <xdr:nvGraphicFramePr>
        <xdr:cNvPr id="6" name="Chart 5">
          <a:extLst>
            <a:ext uri="{FF2B5EF4-FFF2-40B4-BE49-F238E27FC236}">
              <a16:creationId xmlns:a16="http://schemas.microsoft.com/office/drawing/2014/main" id="{91599F09-E03A-863E-CEEC-A8AB9A3F2E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300038</xdr:colOff>
      <xdr:row>13</xdr:row>
      <xdr:rowOff>161925</xdr:rowOff>
    </xdr:from>
    <xdr:to>
      <xdr:col>8</xdr:col>
      <xdr:colOff>390525</xdr:colOff>
      <xdr:row>35</xdr:row>
      <xdr:rowOff>57149</xdr:rowOff>
    </xdr:to>
    <xdr:graphicFrame macro="">
      <xdr:nvGraphicFramePr>
        <xdr:cNvPr id="7" name="Chart 6">
          <a:extLst>
            <a:ext uri="{FF2B5EF4-FFF2-40B4-BE49-F238E27FC236}">
              <a16:creationId xmlns:a16="http://schemas.microsoft.com/office/drawing/2014/main" id="{55011AEB-6C75-E3EA-CC84-98F2DE20D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5.00002511574" backgroundQuery="1" createdVersion="8" refreshedVersion="8" minRefreshableVersion="3" recordCount="0" supportSubquery="1" supportAdvancedDrill="1" xr:uid="{25F6D15C-65B5-4621-915A-F9C95C908C3F}">
  <cacheSource type="external" connectionId="1"/>
  <cacheFields count="5">
    <cacheField name="[Sales].[Order Date (Year)].[Order Date (Year)]" caption="Order Date (Year)" numFmtId="0" hierarchy="21" level="1">
      <sharedItems count="4">
        <s v="2014"/>
        <s v="2015"/>
        <s v="2016"/>
        <s v="2017"/>
      </sharedItems>
    </cacheField>
    <cacheField name="[Measures].[COGS]" caption="COGS" numFmtId="0" hierarchy="41" level="32767"/>
    <cacheField name="[Measures].[Sum of Sales]" caption="Sum of Sales" numFmtId="0" hierarchy="29" level="32767"/>
    <cacheField name="[Measures].[Sum of Discount]" caption="Sum of Discount" numFmtId="0" hierarchy="31" level="32767"/>
    <cacheField name="[Measures].[Gross Profit]" caption="Gross Profit" numFmtId="0" hierarchy="47" level="32767"/>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0"/>
      </fieldsUsage>
    </cacheHierarchy>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2"/>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oneField="1">
      <fieldsUsage count="1">
        <fieldUsage x="3"/>
      </fieldsUsage>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oneField="1">
      <fieldsUsage count="1">
        <fieldUsage x="1"/>
      </fieldsUsage>
    </cacheHierarchy>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oneField="1">
      <fieldsUsage count="1">
        <fieldUsage x="4"/>
      </fieldsUsage>
    </cacheHierarchy>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478935184" backgroundQuery="1" createdVersion="8" refreshedVersion="8" minRefreshableVersion="3" recordCount="0" supportSubquery="1" supportAdvancedDrill="1" xr:uid="{6C1DB27D-2B3B-457B-BA91-1A96D435CCDF}">
  <cacheSource type="external" connectionId="1"/>
  <cacheFields count="6">
    <cacheField name="[Measures].[Sum of Profit 2]" caption="Sum of Profit 2" numFmtId="0" hierarchy="30" level="32767"/>
    <cacheField name="[Sale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les].[Order Date (Month)].[Order Date (Month)]" caption="Order Date (Month)" numFmtId="0" hierarchy="23" level="1">
      <sharedItems count="12">
        <s v="Jan"/>
        <s v="Feb"/>
        <s v="Mar"/>
        <s v="Apr"/>
        <s v="May"/>
        <s v="Jun"/>
        <s v="Jul"/>
        <s v="Aug"/>
        <s v="Sep"/>
        <s v="Oct"/>
        <s v="Nov"/>
        <s v="Dec"/>
      </sharedItems>
    </cacheField>
    <cacheField name="[Sales].[Order Date (Quarter)].[Order Date (Quarter)]" caption="Order Date (Quarter)" numFmtId="0" hierarchy="22" level="1">
      <sharedItems count="4">
        <s v="Qtr1"/>
        <s v="Qtr2"/>
        <s v="Qtr3"/>
        <s v="Qtr4"/>
      </sharedItems>
    </cacheField>
    <cacheField name="[Sales].[Order Date (Year)].[Order Date (Year)]" caption="Order Date (Year)" numFmtId="0" hierarchy="21" level="1">
      <sharedItems count="4">
        <s v="2014"/>
        <s v="2015"/>
        <s v="2016"/>
        <s v="2017"/>
      </sharedItems>
    </cacheField>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fieldsUsage count="2">
        <fieldUsage x="-1"/>
        <fieldUsage x="1"/>
      </fieldsUsage>
    </cacheHierarchy>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5"/>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4"/>
      </fieldsUsage>
    </cacheHierarchy>
    <cacheHierarchy uniqueName="[Sales].[Order Date (Quarter)]" caption="Order Date (Quarter)" attribute="1" defaultMemberUniqueName="[Sales].[Order Date (Quarter)].[All]" allUniqueName="[Sales].[Order Date (Quarter)].[All]" dimensionUniqueName="[Sales]" displayFolder="" count="2" memberValueDatatype="130" unbalanced="0">
      <fieldsUsage count="2">
        <fieldUsage x="-1"/>
        <fieldUsage x="3"/>
      </fieldsUsage>
    </cacheHierarchy>
    <cacheHierarchy uniqueName="[Sales].[Order Date (Month)]" caption="Order Date (Month)" attribute="1" defaultMemberUniqueName="[Sales].[Order Date (Month)].[All]" allUniqueName="[Sales].[Order Date (Month)].[All]" dimensionUniqueName="[Sales]" displayFolder="" count="2" memberValueDatatype="130" unbalanced="0">
      <fieldsUsage count="2">
        <fieldUsage x="-1"/>
        <fieldUsage x="2"/>
      </fieldsUsage>
    </cacheHierarchy>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oneField="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483912034" backgroundQuery="1" createdVersion="8" refreshedVersion="8" minRefreshableVersion="3" recordCount="0" supportSubquery="1" supportAdvancedDrill="1" xr:uid="{D0AF62E4-B2A0-4372-9729-DD2D6FC37266}">
  <cacheSource type="external" connectionId="1"/>
  <cacheFields count="6">
    <cacheField name="[Sale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les].[Order Date (Month)].[Order Date (Month)]" caption="Order Date (Month)" numFmtId="0" hierarchy="23" level="1">
      <sharedItems count="12">
        <s v="Jan"/>
        <s v="Feb"/>
        <s v="Mar"/>
        <s v="Apr"/>
        <s v="May"/>
        <s v="Jun"/>
        <s v="Jul"/>
        <s v="Aug"/>
        <s v="Sep"/>
        <s v="Oct"/>
        <s v="Nov"/>
        <s v="Dec"/>
      </sharedItems>
    </cacheField>
    <cacheField name="[Sales].[Order Date (Quarter)].[Order Date (Quarter)]" caption="Order Date (Quarter)" numFmtId="0" hierarchy="22" level="1">
      <sharedItems count="4">
        <s v="Qtr1"/>
        <s v="Qtr2"/>
        <s v="Qtr3"/>
        <s v="Qtr4"/>
      </sharedItems>
    </cacheField>
    <cacheField name="[Sales].[Order Date (Year)].[Order Date (Year)]" caption="Order Date (Year)" numFmtId="0" hierarchy="21" level="1">
      <sharedItems count="4">
        <s v="2014"/>
        <s v="2015"/>
        <s v="2016"/>
        <s v="2017"/>
      </sharedItems>
    </cacheField>
    <cacheField name="[Measures].[Sum of Profit 2]" caption="Sum of Profit 2" numFmtId="0" hierarchy="30" level="32767"/>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fieldsUsage count="2">
        <fieldUsage x="-1"/>
        <fieldUsage x="0"/>
      </fieldsUsage>
    </cacheHierarchy>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5"/>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3"/>
      </fieldsUsage>
    </cacheHierarchy>
    <cacheHierarchy uniqueName="[Sales].[Order Date (Quarter)]" caption="Order Date (Quarter)" attribute="1" defaultMemberUniqueName="[Sales].[Order Date (Quarter)].[All]" allUniqueName="[Sales].[Order Date (Quarter)].[All]" dimensionUniqueName="[Sales]" displayFolder="" count="2" memberValueDatatype="130" unbalanced="0">
      <fieldsUsage count="2">
        <fieldUsage x="-1"/>
        <fieldUsage x="2"/>
      </fieldsUsage>
    </cacheHierarchy>
    <cacheHierarchy uniqueName="[Sales].[Order Date (Month)]" caption="Order Date (Month)" attribute="1" defaultMemberUniqueName="[Sales].[Order Date (Month)].[All]" allUniqueName="[Sales].[Order Date (Month)].[All]" dimensionUniqueName="[Sales]" displayFolder="" count="2" memberValueDatatype="130" unbalanced="0">
      <fieldsUsage count="2">
        <fieldUsage x="-1"/>
        <fieldUsage x="1"/>
      </fieldsUsage>
    </cacheHierarchy>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oneField="1">
      <fieldsUsage count="1">
        <fieldUsage x="4"/>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48622685" backgroundQuery="1" createdVersion="8" refreshedVersion="8" minRefreshableVersion="3" recordCount="0" supportSubquery="1" supportAdvancedDrill="1" xr:uid="{B0388960-2502-411F-9F25-B4F901F6B1FE}">
  <cacheSource type="external" connectionId="1"/>
  <cacheFields count="2">
    <cacheField name="[Measures].[Count of Profitable Sales]" caption="Count of Profitable Sales" numFmtId="0" hierarchy="45" level="32767"/>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1"/>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oneField="1">
      <fieldsUsage count="1">
        <fieldUsage x="0"/>
      </fieldsUsage>
    </cacheHierarchy>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48888889" backgroundQuery="1" createdVersion="8" refreshedVersion="8" minRefreshableVersion="3" recordCount="0" supportSubquery="1" supportAdvancedDrill="1" xr:uid="{7B6FDE2E-0288-4F04-9007-9B049C6DC275}">
  <cacheSource type="external" connectionId="1"/>
  <cacheFields count="2">
    <cacheField name="[Measures].[Count of Unprofitable Sales]" caption="Count of Unprofitable Sales" numFmtId="0" hierarchy="46" level="32767"/>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1"/>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oneField="1">
      <fieldsUsage count="1">
        <fieldUsage x="0"/>
      </fieldsUsage>
    </cacheHierarchy>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491666669" backgroundQuery="1" createdVersion="8" refreshedVersion="8" minRefreshableVersion="3" recordCount="0" supportSubquery="1" supportAdvancedDrill="1" xr:uid="{17A777C9-E60C-4BCB-A6C0-2A2395B6DBBB}">
  <cacheSource type="external" connectionId="1"/>
  <cacheFields count="5">
    <cacheField name="[Measures].[Profit / Sales]" caption="Profit / Sales" numFmtId="0" hierarchy="44" level="32767"/>
    <cacheField name="[Sales].[Order Date (Year)].[Order Date (Year)]" caption="Order Date (Year)" numFmtId="0" hierarchy="21" level="1">
      <sharedItems count="4">
        <s v="2014"/>
        <s v="2015"/>
        <s v="2016"/>
        <s v="2017"/>
      </sharedItems>
    </cacheField>
    <cacheField name="[Measures].[Sum of Sales]" caption="Sum of Sales" numFmtId="0" hierarchy="29" level="32767"/>
    <cacheField name="[Measures].[Sum of Profit 2]" caption="Sum of Profit 2" numFmtId="0" hierarchy="30" level="32767"/>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4"/>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1"/>
      </fieldsUsage>
    </cacheHierarchy>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2"/>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oneField="1">
      <fieldsUsage count="1">
        <fieldUsage x="3"/>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oneField="1">
      <fieldsUsage count="1">
        <fieldUsage x="0"/>
      </fieldsUsage>
    </cacheHierarchy>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494212963" backgroundQuery="1" createdVersion="8" refreshedVersion="8" minRefreshableVersion="3" recordCount="0" supportSubquery="1" supportAdvancedDrill="1" xr:uid="{4E11F724-CF61-447D-9B76-761500EE404E}">
  <cacheSource type="external" connectionId="1"/>
  <cacheFields count="2">
    <cacheField name="[Measures].[Sum of Profit 2]" caption="Sum of Profit 2" numFmtId="0" hierarchy="30" level="32767"/>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1"/>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oneField="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496875003" backgroundQuery="1" createdVersion="8" refreshedVersion="8" minRefreshableVersion="3" recordCount="0" supportSubquery="1" supportAdvancedDrill="1" xr:uid="{46E7DC34-14C1-4D32-9C70-8CF31C7D93A2}">
  <cacheSource type="external" connectionId="1"/>
  <cacheFields count="2">
    <cacheField name="[Measures].[Average of Profit]" caption="Average of Profit" numFmtId="0" hierarchy="40" level="32767"/>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1"/>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oneField="1">
      <fieldsUsage count="1">
        <fieldUsage x="0"/>
      </fieldsUsage>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499652775" backgroundQuery="1" createdVersion="8" refreshedVersion="8" minRefreshableVersion="3" recordCount="0" supportSubquery="1" supportAdvancedDrill="1" xr:uid="{5E86AFDF-98C6-449E-890F-9F793F554544}">
  <cacheSource type="external" connectionId="1"/>
  <cacheFields count="7">
    <cacheField name="[Measures].[Sum of Sales]" caption="Sum of Sales" numFmtId="0" hierarchy="29" level="32767"/>
    <cacheField name="[Sale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les].[Order Date (Month)].[Order Date (Month)]" caption="Order Date (Month)" numFmtId="0" hierarchy="23" level="1">
      <sharedItems count="12">
        <s v="Jan"/>
        <s v="Feb"/>
        <s v="Mar"/>
        <s v="Apr"/>
        <s v="May"/>
        <s v="Jun"/>
        <s v="Jul"/>
        <s v="Aug"/>
        <s v="Sep"/>
        <s v="Oct"/>
        <s v="Nov"/>
        <s v="Dec"/>
      </sharedItems>
    </cacheField>
    <cacheField name="[Sales].[Order Date (Quarter)].[Order Date (Quarter)]" caption="Order Date (Quarter)" numFmtId="0" hierarchy="22" level="1">
      <sharedItems count="4">
        <s v="Qtr1"/>
        <s v="Qtr2"/>
        <s v="Qtr3"/>
        <s v="Qtr4"/>
      </sharedItems>
    </cacheField>
    <cacheField name="[Sales].[Order Date (Year)].[Order Date (Year)]" caption="Order Date (Year)" numFmtId="0" hierarchy="21" level="1">
      <sharedItems count="4">
        <s v="2014"/>
        <s v="2015"/>
        <s v="2016"/>
        <s v="2017"/>
      </sharedItems>
    </cacheField>
    <cacheField name="[Measures].[Count of Sales]" caption="Count of Sales" numFmtId="0" hierarchy="33" level="32767"/>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fieldsUsage count="2">
        <fieldUsage x="-1"/>
        <fieldUsage x="1"/>
      </fieldsUsage>
    </cacheHierarchy>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6"/>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4"/>
      </fieldsUsage>
    </cacheHierarchy>
    <cacheHierarchy uniqueName="[Sales].[Order Date (Quarter)]" caption="Order Date (Quarter)" attribute="1" defaultMemberUniqueName="[Sales].[Order Date (Quarter)].[All]" allUniqueName="[Sales].[Order Date (Quarter)].[All]" dimensionUniqueName="[Sales]" displayFolder="" count="2" memberValueDatatype="130" unbalanced="0">
      <fieldsUsage count="2">
        <fieldUsage x="-1"/>
        <fieldUsage x="3"/>
      </fieldsUsage>
    </cacheHierarchy>
    <cacheHierarchy uniqueName="[Sales].[Order Date (Month)]" caption="Order Date (Month)" attribute="1" defaultMemberUniqueName="[Sales].[Order Date (Month)].[All]" allUniqueName="[Sales].[Order Date (Month)].[All]" dimensionUniqueName="[Sales]" displayFolder="" count="2" memberValueDatatype="130" unbalanced="0">
      <fieldsUsage count="2">
        <fieldUsage x="-1"/>
        <fieldUsage x="2"/>
      </fieldsUsage>
    </cacheHierarchy>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oneField="1">
      <fieldsUsage count="1">
        <fieldUsage x="5"/>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505208332" backgroundQuery="1" createdVersion="8" refreshedVersion="8" minRefreshableVersion="3" recordCount="0" supportSubquery="1" supportAdvancedDrill="1" xr:uid="{69F96061-D48D-4AC0-BB34-EBDAB6B7C8CF}">
  <cacheSource type="external" connectionId="1"/>
  <cacheFields count="2">
    <cacheField name="[Measures].[Sum of Discount]" caption="Sum of Discount" numFmtId="0" hierarchy="31" level="32767"/>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1"/>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oneField="1">
      <fieldsUsage count="1">
        <fieldUsage x="0"/>
      </fieldsUsage>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506828703" backgroundQuery="1" createdVersion="8" refreshedVersion="8" minRefreshableVersion="3" recordCount="0" supportSubquery="1" supportAdvancedDrill="1" xr:uid="{507BA178-551B-4C5F-A93A-BA2520384D79}">
  <cacheSource type="external" connectionId="1"/>
  <cacheFields count="3">
    <cacheField name="[Measures].[Count of Sales]" caption="Count of Sales" numFmtId="0" hierarchy="33" level="32767"/>
    <cacheField name="[Sales].[Ship Mode].[Ship Mode]" caption="Ship Mode" numFmtId="0" hierarchy="4" level="1">
      <sharedItems count="4">
        <s v="First Class"/>
        <s v="Same Day"/>
        <s v="Second Class"/>
        <s v="Standard Class"/>
      </sharedItems>
    </cacheField>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fieldsUsage count="2">
        <fieldUsage x="-1"/>
        <fieldUsage x="1"/>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2"/>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509490743" backgroundQuery="1" createdVersion="8" refreshedVersion="8" minRefreshableVersion="3" recordCount="0" supportSubquery="1" supportAdvancedDrill="1" xr:uid="{345D02FA-8735-4D5F-9371-606A6B283FA9}">
  <cacheSource type="external" connectionId="1"/>
  <cacheFields count="2">
    <cacheField name="[Measures].[Distinct Count of Product Name]" caption="Distinct Count of Product Name" numFmtId="0" hierarchy="39" level="32767"/>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1"/>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oneField="1">
      <fieldsUsage count="1">
        <fieldUsage x="0"/>
      </fieldsUsage>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512037037" backgroundQuery="1" createdVersion="8" refreshedVersion="8" minRefreshableVersion="3" recordCount="0" supportSubquery="1" supportAdvancedDrill="1" xr:uid="{14A63B79-E5A2-41A0-9AF1-422FA590B689}">
  <cacheSource type="external" connectionId="1"/>
  <cacheFields count="2">
    <cacheField name="[Measures].[Average of Quantity]" caption="Average of Quantity" numFmtId="0" hierarchy="36" level="32767"/>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1"/>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oneField="1">
      <fieldsUsage count="1">
        <fieldUsage x="0"/>
      </fieldsUsage>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514583331" backgroundQuery="1" createdVersion="8" refreshedVersion="8" minRefreshableVersion="3" recordCount="0" supportSubquery="1" supportAdvancedDrill="1" xr:uid="{550B3C0C-385B-4ABA-938E-FCB10071F7EB}">
  <cacheSource type="external" connectionId="1"/>
  <cacheFields count="2">
    <cacheField name="[Measures].[Average of Sales]" caption="Average of Sales" numFmtId="0" hierarchy="34" level="32767"/>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1"/>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517013886" backgroundQuery="1" createdVersion="8" refreshedVersion="8" minRefreshableVersion="3" recordCount="0" supportSubquery="1" supportAdvancedDrill="1" xr:uid="{71B648FF-FBA0-40FA-BEBE-9EB8FF07091C}">
  <cacheSource type="external" connectionId="1"/>
  <cacheFields count="2">
    <cacheField name="[Measures].[Count of Sales]" caption="Count of Sales" numFmtId="0" hierarchy="33" level="32767"/>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1"/>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519791665" backgroundQuery="1" createdVersion="8" refreshedVersion="8" minRefreshableVersion="3" recordCount="0" supportSubquery="1" supportAdvancedDrill="1" xr:uid="{651F500B-B0B2-4139-911F-54DA72DE9FD0}">
  <cacheSource type="external" connectionId="1"/>
  <cacheFields count="6">
    <cacheField name="[Measures].[Sum of Sales]" caption="Sum of Sales" numFmtId="0" hierarchy="29" level="32767"/>
    <cacheField name="[Measures].[Sum of Profit 2]" caption="Sum of Profit 2" numFmtId="0" hierarchy="30" level="32767"/>
    <cacheField name="[Measures].[Sum of Discount]" caption="Sum of Discount" numFmtId="0" hierarchy="31" level="32767"/>
    <cacheField name="[Measures].[COGS]" caption="COGS" numFmtId="0" hierarchy="41" level="32767"/>
    <cacheField name="[Sales].[Order Date (Year)].[Order Date (Year)]" caption="Order Date (Year)" numFmtId="0" hierarchy="21" level="1">
      <sharedItems count="4">
        <s v="2014"/>
        <s v="2015"/>
        <s v="2016"/>
        <s v="2017"/>
      </sharedItems>
    </cacheField>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5"/>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4"/>
      </fieldsUsage>
    </cacheHierarchy>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oneField="1">
      <fieldsUsage count="1">
        <fieldUsage x="1"/>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oneField="1">
      <fieldsUsage count="1">
        <fieldUsage x="2"/>
      </fieldsUsage>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oneField="1">
      <fieldsUsage count="1">
        <fieldUsage x="3"/>
      </fieldsUsage>
    </cacheHierarchy>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522569444" backgroundQuery="1" createdVersion="8" refreshedVersion="8" minRefreshableVersion="3" recordCount="0" supportSubquery="1" supportAdvancedDrill="1" xr:uid="{E325D0C7-F71B-4C62-AD7C-36B1C803C4AC}">
  <cacheSource type="external" connectionId="1"/>
  <cacheFields count="4">
    <cacheField name="[Sales].[Order Date (Quarter)].[Order Date (Quarter)]" caption="Order Date (Quarter)" numFmtId="0" hierarchy="22" level="1">
      <sharedItems count="4">
        <s v="Qtr1"/>
        <s v="Qtr2"/>
        <s v="Qtr3"/>
        <s v="Qtr4"/>
      </sharedItems>
    </cacheField>
    <cacheField name="[Measures].[Sum of Sales]" caption="Sum of Sales" numFmtId="0" hierarchy="29" level="32767"/>
    <cacheField name="[Sales].[Order Date (Year)].[Order Date (Year)]" caption="Order Date (Year)" numFmtId="0" hierarchy="21" level="1">
      <sharedItems count="4">
        <s v="2014"/>
        <s v="2015"/>
        <s v="2016"/>
        <s v="2017"/>
      </sharedItems>
    </cacheField>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3"/>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2"/>
      </fieldsUsage>
    </cacheHierarchy>
    <cacheHierarchy uniqueName="[Sales].[Order Date (Quarter)]" caption="Order Date (Quarter)" attribute="1" defaultMemberUniqueName="[Sales].[Order Date (Quarter)].[All]" allUniqueName="[Sales].[Order Date (Quarter)].[All]" dimensionUniqueName="[Sales]" displayFolder="" count="2" memberValueDatatype="130" unbalanced="0">
      <fieldsUsage count="2">
        <fieldUsage x="-1"/>
        <fieldUsage x="0"/>
      </fieldsUsage>
    </cacheHierarchy>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1"/>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525462961" backgroundQuery="1" createdVersion="8" refreshedVersion="8" minRefreshableVersion="3" recordCount="0" supportSubquery="1" supportAdvancedDrill="1" xr:uid="{380B4DDF-1504-494D-B186-D88411DE0099}">
  <cacheSource type="external" connectionId="1"/>
  <cacheFields count="6">
    <cacheField name="[Measures].[Sum of Sales]" caption="Sum of Sales" numFmtId="0" hierarchy="29" level="32767"/>
    <cacheField name="[Sale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Sales].[Order Date (Month)].[Order Date (Month)]" caption="Order Date (Month)" numFmtId="0" hierarchy="23" level="1">
      <sharedItems count="12">
        <s v="Jan"/>
        <s v="Feb"/>
        <s v="Mar"/>
        <s v="Apr"/>
        <s v="May"/>
        <s v="Jun"/>
        <s v="Jul"/>
        <s v="Aug"/>
        <s v="Sep"/>
        <s v="Oct"/>
        <s v="Nov"/>
        <s v="Dec"/>
      </sharedItems>
    </cacheField>
    <cacheField name="[Sales].[Order Date (Quarter)].[Order Date (Quarter)]" caption="Order Date (Quarter)" numFmtId="0" hierarchy="22" level="1">
      <sharedItems count="4">
        <s v="Qtr1"/>
        <s v="Qtr2"/>
        <s v="Qtr3"/>
        <s v="Qtr4"/>
      </sharedItems>
    </cacheField>
    <cacheField name="[Sales].[Order Date (Year)].[Order Date (Year)]" caption="Order Date (Year)" numFmtId="0" hierarchy="21" level="1">
      <sharedItems count="4">
        <s v="2014"/>
        <s v="2015"/>
        <s v="2016"/>
        <s v="2017"/>
      </sharedItems>
    </cacheField>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fieldsUsage count="2">
        <fieldUsage x="-1"/>
        <fieldUsage x="1"/>
      </fieldsUsage>
    </cacheHierarchy>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5"/>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4"/>
      </fieldsUsage>
    </cacheHierarchy>
    <cacheHierarchy uniqueName="[Sales].[Order Date (Quarter)]" caption="Order Date (Quarter)" attribute="1" defaultMemberUniqueName="[Sales].[Order Date (Quarter)].[All]" allUniqueName="[Sales].[Order Date (Quarter)].[All]" dimensionUniqueName="[Sales]" displayFolder="" count="2" memberValueDatatype="130" unbalanced="0">
      <fieldsUsage count="2">
        <fieldUsage x="-1"/>
        <fieldUsage x="3"/>
      </fieldsUsage>
    </cacheHierarchy>
    <cacheHierarchy uniqueName="[Sales].[Order Date (Month)]" caption="Order Date (Month)" attribute="1" defaultMemberUniqueName="[Sales].[Order Date (Month)].[All]" allUniqueName="[Sales].[Order Date (Month)].[All]" dimensionUniqueName="[Sales]" displayFolder="" count="2" memberValueDatatype="130" unbalanced="0">
      <fieldsUsage count="2">
        <fieldUsage x="-1"/>
        <fieldUsage x="2"/>
      </fieldsUsage>
    </cacheHierarchy>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528125001" backgroundQuery="1" createdVersion="8" refreshedVersion="8" minRefreshableVersion="3" recordCount="0" supportSubquery="1" supportAdvancedDrill="1" xr:uid="{DFDBC9FF-9295-4FC7-B9A0-E8822A5F9D9C}">
  <cacheSource type="external" connectionId="1"/>
  <cacheFields count="2">
    <cacheField name="[Measures].[Sum of Sales]" caption="Sum of Sales" numFmtId="0" hierarchy="29" level="32767"/>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1"/>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hnson, Brendan (Battelle)" refreshedDate="45775.874675462961" backgroundQuery="1" createdVersion="8" refreshedVersion="8" minRefreshableVersion="3" recordCount="0" supportSubquery="1" supportAdvancedDrill="1" xr:uid="{53D0E9F7-7205-411E-8B2C-079874F78519}">
  <cacheSource type="external" connectionId="1"/>
  <cacheFields count="5">
    <cacheField name="[Measures].[Sum of Sales]" caption="Sum of Sales" numFmtId="0" hierarchy="29" level="32767"/>
    <cacheField name="[Sales].[Category].[Category]" caption="Category" numFmtId="0" hierarchy="14" level="1">
      <sharedItems count="3">
        <s v="Furniture"/>
        <s v="Office Supplies"/>
        <s v="Technology"/>
      </sharedItems>
    </cacheField>
    <cacheField name="[Sales].[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 name="[Sales].[Segment].[Segment]" caption="Segment" numFmtId="0" hierarchy="7" level="1">
      <sharedItems count="3">
        <s v="Consumer"/>
        <s v="Corporate"/>
        <s v="Home Office"/>
      </sharedItems>
    </cacheField>
    <cacheField name="[Sales].[Region].[Region]" caption="Region" numFmtId="0" hierarchy="12" level="1">
      <sharedItems containsSemiMixedTypes="0" containsNonDate="0" containsString="0"/>
    </cacheField>
  </cacheFields>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fieldsUsage count="2">
        <fieldUsage x="-1"/>
        <fieldUsage x="3"/>
      </fieldsUsage>
    </cacheHierarchy>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fieldsUsage count="2">
        <fieldUsage x="-1"/>
        <fieldUsage x="4"/>
      </fieldsUsage>
    </cacheHierarchy>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fieldsUsage count="2">
        <fieldUsage x="-1"/>
        <fieldUsage x="1"/>
      </fieldsUsage>
    </cacheHierarchy>
    <cacheHierarchy uniqueName="[Sales].[Sub-Category]" caption="Sub-Category" attribute="1" defaultMemberUniqueName="[Sales].[Sub-Category].[All]" allUniqueName="[Sales].[Sub-Category].[All]" dimensionUniqueName="[Sales]" displayFolder="" count="2" memberValueDatatype="130" unbalanced="0">
      <fieldsUsage count="2">
        <fieldUsage x="-1"/>
        <fieldUsage x="2"/>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11921293" backgroundQuery="1" createdVersion="3" refreshedVersion="8" minRefreshableVersion="3" recordCount="0" supportSubquery="1" supportAdvancedDrill="1" xr:uid="{C777DD78-1E58-4273-BEF3-EE20B013D929}">
  <cacheSource type="external" connectionId="1">
    <extLst>
      <ext xmlns:x14="http://schemas.microsoft.com/office/spreadsheetml/2009/9/main" uri="{F057638F-6D5F-4e77-A914-E7F072B9BCA8}">
        <x14:sourceConnection name="ThisWorkbookDataModel"/>
      </ext>
    </extLst>
  </cacheSource>
  <cacheFields count="0"/>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2"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2"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2"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2" memberValueDatatype="130" unbalanced="0"/>
    <cacheHierarchy uniqueName="[Sales].[Sub-Category]" caption="Sub-Category" attribute="1" defaultMemberUniqueName="[Sales].[Sub-Category].[All]" allUniqueName="[Sales].[Sub-Category].[All]" dimensionUniqueName="[Sales]" displayFolder="" count="2"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10717887"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rendan Johnson" refreshedDate="45564.999712268516" backgroundQuery="1" createdVersion="3" refreshedVersion="8" minRefreshableVersion="3" recordCount="0" supportSubquery="1" supportAdvancedDrill="1" xr:uid="{6C046EDD-CC2C-4AE7-A670-3344B1901B28}">
  <cacheSource type="external" connectionId="1">
    <extLst>
      <ext xmlns:x14="http://schemas.microsoft.com/office/spreadsheetml/2009/9/main" uri="{F057638F-6D5F-4e77-A914-E7F072B9BCA8}">
        <x14:sourceConnection name="ThisWorkbookDataModel"/>
      </ext>
    </extLst>
  </cacheSource>
  <cacheFields count="0"/>
  <cacheHierarchies count="5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Ship Date (Year)]" caption="Ship Date (Year)" attribute="1" defaultMemberUniqueName="[Sales].[Ship Date (Year)].[All]" allUniqueName="[Sales].[Ship Date (Year)].[All]" dimensionUniqueName="[Sales]" displayFolder="" count="0" memberValueDatatype="130" unbalanced="0"/>
    <cacheHierarchy uniqueName="[Sales].[Ship Date (Quarter)]" caption="Ship Date (Quarter)" attribute="1" defaultMemberUniqueName="[Sales].[Ship Date (Quarter)].[All]" allUniqueName="[Sales].[Ship Date (Quarter)].[All]" dimensionUniqueName="[Sales]" displayFolder="" count="0" memberValueDatatype="130" unbalanced="0"/>
    <cacheHierarchy uniqueName="[Sales].[Ship Date (Month)]" caption="Ship Date (Month)" attribute="1" defaultMemberUniqueName="[Sales].[Ship Date (Month)].[All]" allUniqueName="[Sales].[Ship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Sales].[Ship Date (Month Index)]" caption="Ship Date (Month Index)" attribute="1" defaultMemberUniqueName="[Sales].[Ship Date (Month Index)].[All]" allUniqueName="[Sales].[Ship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17"/>
        </ext>
      </extLst>
    </cacheHierarchy>
    <cacheHierarchy uniqueName="[Measures].[Sum of Profit 2]" caption="Sum of Profit 2" measure="1" displayFolder="" measureGroup="Sales" count="0">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les" count="0">
      <extLst>
        <ext xmlns:x15="http://schemas.microsoft.com/office/spreadsheetml/2010/11/main" uri="{B97F6D7D-B522-45F9-BDA1-12C45D357490}">
          <x15:cacheHierarchy aggregatedColumn="19"/>
        </ext>
      </extLst>
    </cacheHierarchy>
    <cacheHierarchy uniqueName="[Measures].[Var of Sales]" caption="Var of Sales" measure="1" displayFolder="" measureGroup="Sales" count="0">
      <extLst>
        <ext xmlns:x15="http://schemas.microsoft.com/office/spreadsheetml/2010/11/main" uri="{B97F6D7D-B522-45F9-BDA1-12C45D357490}">
          <x15:cacheHierarchy aggregatedColumn="17"/>
        </ext>
      </extLst>
    </cacheHierarchy>
    <cacheHierarchy uniqueName="[Measures].[Count of Sales]" caption="Count of Sales" measure="1" displayFolder="" measureGroup="Sales" count="0">
      <extLst>
        <ext xmlns:x15="http://schemas.microsoft.com/office/spreadsheetml/2010/11/main" uri="{B97F6D7D-B522-45F9-BDA1-12C45D357490}">
          <x15:cacheHierarchy aggregatedColumn="17"/>
        </ext>
      </extLst>
    </cacheHierarchy>
    <cacheHierarchy uniqueName="[Measures].[Average of Sales]" caption="Average of Sales" measure="1" displayFolder="" measureGroup="Sales" count="0">
      <extLst>
        <ext xmlns:x15="http://schemas.microsoft.com/office/spreadsheetml/2010/11/main" uri="{B97F6D7D-B522-45F9-BDA1-12C45D357490}">
          <x15:cacheHierarchy aggregatedColumn="17"/>
        </ext>
      </extLst>
    </cacheHierarchy>
    <cacheHierarchy uniqueName="[Measures].[Sum of Quantity]" caption="Sum of Quantity" measure="1" displayFolder="" measureGroup="Sales" count="0">
      <extLst>
        <ext xmlns:x15="http://schemas.microsoft.com/office/spreadsheetml/2010/11/main" uri="{B97F6D7D-B522-45F9-BDA1-12C45D357490}">
          <x15:cacheHierarchy aggregatedColumn="18"/>
        </ext>
      </extLst>
    </cacheHierarchy>
    <cacheHierarchy uniqueName="[Measures].[Average of Quantity]" caption="Average of Quantity" measure="1" displayFolder="" measureGroup="Sales" count="0">
      <extLst>
        <ext xmlns:x15="http://schemas.microsoft.com/office/spreadsheetml/2010/11/main" uri="{B97F6D7D-B522-45F9-BDA1-12C45D357490}">
          <x15:cacheHierarchy aggregatedColumn="18"/>
        </ext>
      </extLst>
    </cacheHierarchy>
    <cacheHierarchy uniqueName="[Measures].[Count of Product ID]" caption="Count of Product ID" measure="1" displayFolder="" measureGroup="Sales" count="0">
      <extLst>
        <ext xmlns:x15="http://schemas.microsoft.com/office/spreadsheetml/2010/11/main" uri="{B97F6D7D-B522-45F9-BDA1-12C45D357490}">
          <x15:cacheHierarchy aggregatedColumn="13"/>
        </ext>
      </extLst>
    </cacheHierarchy>
    <cacheHierarchy uniqueName="[Measures].[Count of Product Name]" caption="Count of Product Name" measure="1" displayFolder="" measureGroup="Sales" count="0">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Sales" count="0">
      <extLst>
        <ext xmlns:x15="http://schemas.microsoft.com/office/spreadsheetml/2010/11/main" uri="{B97F6D7D-B522-45F9-BDA1-12C45D357490}">
          <x15:cacheHierarchy aggregatedColumn="16"/>
        </ext>
      </extLst>
    </cacheHierarchy>
    <cacheHierarchy uniqueName="[Measures].[Average of Profit]" caption="Average of Profit" measure="1" displayFolder="" measureGroup="Sales" count="0">
      <extLst>
        <ext xmlns:x15="http://schemas.microsoft.com/office/spreadsheetml/2010/11/main" uri="{B97F6D7D-B522-45F9-BDA1-12C45D357490}">
          <x15:cacheHierarchy aggregatedColumn="20"/>
        </ext>
      </extLst>
    </cacheHierarchy>
    <cacheHierarchy uniqueName="[Measures].[COGS]" caption="COGS" measure="1" displayFolder="" measureGroup="Sales" count="0"/>
    <cacheHierarchy uniqueName="[Measures].[COGS / Sales]" caption="COGS / Sales" measure="1" displayFolder="" measureGroup="Sales" count="0"/>
    <cacheHierarchy uniqueName="[Measures].[Discount/ Sales]" caption="Discount/ Sales" measure="1" displayFolder="" measureGroup="Sales" count="0"/>
    <cacheHierarchy uniqueName="[Measures].[Profit / Sales]" caption="Profit / Sales" measure="1" displayFolder="" measureGroup="Sales" count="0"/>
    <cacheHierarchy uniqueName="[Measures].[Count of Profitable Sales]" caption="Count of Profitable Sales" measure="1" displayFolder="" measureGroup="Sales" count="0"/>
    <cacheHierarchy uniqueName="[Measures].[Count of Unprofitable Sales]" caption="Count of Unprofitable Sales" measure="1" displayFolder="" measureGroup="Sales" count="0"/>
    <cacheHierarchy uniqueName="[Measures].[Gross Profit]" caption="Gross Profit" measure="1" displayFolder="" measureGroup="Sales" count="0"/>
    <cacheHierarchy uniqueName="[Measures].[__XL_Count Sales]" caption="__XL_Count Sales" measure="1" displayFolder="" measureGroup="Sal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2978695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2C9FCD-7CD3-46BB-BB8F-FB186BA67D3D}" name="Main Segment Sales" cacheId="8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U41:V45" firstHeaderRow="1" firstDataRow="1" firstDataCol="1"/>
  <pivotFields count="5">
    <pivotField dataField="1" subtotalTop="0" showAll="0" defaultSubtotal="0"/>
    <pivotField axis="axisRow" allDrilled="1" subtotalTop="0" showAll="0" dataSourceSort="1" defaultSubtotal="0">
      <items count="3">
        <item x="0" e="0"/>
        <item x="1" e="0"/>
        <item x="2" e="0"/>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Row" allDrilled="1" subtotalTop="0" showAll="0" dataSourceSort="1" defaultSubtotal="0">
      <items count="3">
        <item x="0" e="0"/>
        <item x="1" e="0"/>
        <item x="2" e="0"/>
      </items>
    </pivotField>
    <pivotField allDrilled="1" subtotalTop="0" showAll="0" dataSourceSort="1" defaultSubtotal="0" defaultAttributeDrillState="1"/>
  </pivotFields>
  <rowFields count="3">
    <field x="3"/>
    <field x="1"/>
    <field x="2"/>
  </rowFields>
  <rowItems count="4">
    <i>
      <x/>
    </i>
    <i>
      <x v="1"/>
    </i>
    <i>
      <x v="2"/>
    </i>
    <i t="grand">
      <x/>
    </i>
  </rowItems>
  <colItems count="1">
    <i/>
  </colItems>
  <dataFields count="1">
    <dataField name="Sum of Sales" fld="0" baseField="0" baseItem="0"/>
  </dataFields>
  <chartFormats count="52">
    <chartFormat chart="2" format="53" series="1">
      <pivotArea type="data" outline="0" fieldPosition="0">
        <references count="1">
          <reference field="4294967294" count="1" selected="0">
            <x v="0"/>
          </reference>
        </references>
      </pivotArea>
    </chartFormat>
    <chartFormat chart="2" format="54">
      <pivotArea type="data" outline="0" fieldPosition="0">
        <references count="4">
          <reference field="4294967294" count="1" selected="0">
            <x v="0"/>
          </reference>
          <reference field="1" count="1" selected="0">
            <x v="0"/>
          </reference>
          <reference field="2" count="1" selected="0">
            <x v="0"/>
          </reference>
          <reference field="3" count="1" selected="0">
            <x v="0"/>
          </reference>
        </references>
      </pivotArea>
    </chartFormat>
    <chartFormat chart="2" format="55">
      <pivotArea type="data" outline="0" fieldPosition="0">
        <references count="4">
          <reference field="4294967294" count="1" selected="0">
            <x v="0"/>
          </reference>
          <reference field="1" count="1" selected="0">
            <x v="0"/>
          </reference>
          <reference field="2" count="1" selected="0">
            <x v="1"/>
          </reference>
          <reference field="3" count="1" selected="0">
            <x v="0"/>
          </reference>
        </references>
      </pivotArea>
    </chartFormat>
    <chartFormat chart="2" format="56">
      <pivotArea type="data" outline="0" fieldPosition="0">
        <references count="4">
          <reference field="4294967294" count="1" selected="0">
            <x v="0"/>
          </reference>
          <reference field="1" count="1" selected="0">
            <x v="0"/>
          </reference>
          <reference field="2" count="1" selected="0">
            <x v="2"/>
          </reference>
          <reference field="3" count="1" selected="0">
            <x v="0"/>
          </reference>
        </references>
      </pivotArea>
    </chartFormat>
    <chartFormat chart="2" format="57">
      <pivotArea type="data" outline="0" fieldPosition="0">
        <references count="4">
          <reference field="4294967294" count="1" selected="0">
            <x v="0"/>
          </reference>
          <reference field="1" count="1" selected="0">
            <x v="0"/>
          </reference>
          <reference field="2" count="1" selected="0">
            <x v="3"/>
          </reference>
          <reference field="3" count="1" selected="0">
            <x v="0"/>
          </reference>
        </references>
      </pivotArea>
    </chartFormat>
    <chartFormat chart="2" format="58">
      <pivotArea type="data" outline="0" fieldPosition="0">
        <references count="4">
          <reference field="4294967294" count="1" selected="0">
            <x v="0"/>
          </reference>
          <reference field="1" count="1" selected="0">
            <x v="1"/>
          </reference>
          <reference field="2" count="1" selected="0">
            <x v="4"/>
          </reference>
          <reference field="3" count="1" selected="0">
            <x v="0"/>
          </reference>
        </references>
      </pivotArea>
    </chartFormat>
    <chartFormat chart="2" format="59">
      <pivotArea type="data" outline="0" fieldPosition="0">
        <references count="4">
          <reference field="4294967294" count="1" selected="0">
            <x v="0"/>
          </reference>
          <reference field="1" count="1" selected="0">
            <x v="1"/>
          </reference>
          <reference field="2" count="1" selected="0">
            <x v="5"/>
          </reference>
          <reference field="3" count="1" selected="0">
            <x v="0"/>
          </reference>
        </references>
      </pivotArea>
    </chartFormat>
    <chartFormat chart="2" format="60">
      <pivotArea type="data" outline="0" fieldPosition="0">
        <references count="4">
          <reference field="4294967294" count="1" selected="0">
            <x v="0"/>
          </reference>
          <reference field="1" count="1" selected="0">
            <x v="1"/>
          </reference>
          <reference field="2" count="1" selected="0">
            <x v="6"/>
          </reference>
          <reference field="3" count="1" selected="0">
            <x v="0"/>
          </reference>
        </references>
      </pivotArea>
    </chartFormat>
    <chartFormat chart="2" format="61">
      <pivotArea type="data" outline="0" fieldPosition="0">
        <references count="4">
          <reference field="4294967294" count="1" selected="0">
            <x v="0"/>
          </reference>
          <reference field="1" count="1" selected="0">
            <x v="1"/>
          </reference>
          <reference field="2" count="1" selected="0">
            <x v="7"/>
          </reference>
          <reference field="3" count="1" selected="0">
            <x v="0"/>
          </reference>
        </references>
      </pivotArea>
    </chartFormat>
    <chartFormat chart="2" format="62">
      <pivotArea type="data" outline="0" fieldPosition="0">
        <references count="4">
          <reference field="4294967294" count="1" selected="0">
            <x v="0"/>
          </reference>
          <reference field="1" count="1" selected="0">
            <x v="1"/>
          </reference>
          <reference field="2" count="1" selected="0">
            <x v="8"/>
          </reference>
          <reference field="3" count="1" selected="0">
            <x v="0"/>
          </reference>
        </references>
      </pivotArea>
    </chartFormat>
    <chartFormat chart="2" format="63">
      <pivotArea type="data" outline="0" fieldPosition="0">
        <references count="4">
          <reference field="4294967294" count="1" selected="0">
            <x v="0"/>
          </reference>
          <reference field="1" count="1" selected="0">
            <x v="1"/>
          </reference>
          <reference field="2" count="1" selected="0">
            <x v="9"/>
          </reference>
          <reference field="3" count="1" selected="0">
            <x v="0"/>
          </reference>
        </references>
      </pivotArea>
    </chartFormat>
    <chartFormat chart="2" format="64">
      <pivotArea type="data" outline="0" fieldPosition="0">
        <references count="4">
          <reference field="4294967294" count="1" selected="0">
            <x v="0"/>
          </reference>
          <reference field="1" count="1" selected="0">
            <x v="1"/>
          </reference>
          <reference field="2" count="1" selected="0">
            <x v="10"/>
          </reference>
          <reference field="3" count="1" selected="0">
            <x v="0"/>
          </reference>
        </references>
      </pivotArea>
    </chartFormat>
    <chartFormat chart="2" format="65">
      <pivotArea type="data" outline="0" fieldPosition="0">
        <references count="4">
          <reference field="4294967294" count="1" selected="0">
            <x v="0"/>
          </reference>
          <reference field="1" count="1" selected="0">
            <x v="1"/>
          </reference>
          <reference field="2" count="1" selected="0">
            <x v="11"/>
          </reference>
          <reference field="3" count="1" selected="0">
            <x v="0"/>
          </reference>
        </references>
      </pivotArea>
    </chartFormat>
    <chartFormat chart="2" format="66">
      <pivotArea type="data" outline="0" fieldPosition="0">
        <references count="4">
          <reference field="4294967294" count="1" selected="0">
            <x v="0"/>
          </reference>
          <reference field="1" count="1" selected="0">
            <x v="1"/>
          </reference>
          <reference field="2" count="1" selected="0">
            <x v="12"/>
          </reference>
          <reference field="3" count="1" selected="0">
            <x v="0"/>
          </reference>
        </references>
      </pivotArea>
    </chartFormat>
    <chartFormat chart="2" format="67">
      <pivotArea type="data" outline="0" fieldPosition="0">
        <references count="4">
          <reference field="4294967294" count="1" selected="0">
            <x v="0"/>
          </reference>
          <reference field="1" count="1" selected="0">
            <x v="2"/>
          </reference>
          <reference field="2" count="1" selected="0">
            <x v="13"/>
          </reference>
          <reference field="3" count="1" selected="0">
            <x v="0"/>
          </reference>
        </references>
      </pivotArea>
    </chartFormat>
    <chartFormat chart="2" format="68">
      <pivotArea type="data" outline="0" fieldPosition="0">
        <references count="4">
          <reference field="4294967294" count="1" selected="0">
            <x v="0"/>
          </reference>
          <reference field="1" count="1" selected="0">
            <x v="2"/>
          </reference>
          <reference field="2" count="1" selected="0">
            <x v="14"/>
          </reference>
          <reference field="3" count="1" selected="0">
            <x v="0"/>
          </reference>
        </references>
      </pivotArea>
    </chartFormat>
    <chartFormat chart="2" format="69">
      <pivotArea type="data" outline="0" fieldPosition="0">
        <references count="4">
          <reference field="4294967294" count="1" selected="0">
            <x v="0"/>
          </reference>
          <reference field="1" count="1" selected="0">
            <x v="2"/>
          </reference>
          <reference field="2" count="1" selected="0">
            <x v="15"/>
          </reference>
          <reference field="3" count="1" selected="0">
            <x v="0"/>
          </reference>
        </references>
      </pivotArea>
    </chartFormat>
    <chartFormat chart="2" format="70">
      <pivotArea type="data" outline="0" fieldPosition="0">
        <references count="4">
          <reference field="4294967294" count="1" selected="0">
            <x v="0"/>
          </reference>
          <reference field="1" count="1" selected="0">
            <x v="2"/>
          </reference>
          <reference field="2" count="1" selected="0">
            <x v="16"/>
          </reference>
          <reference field="3" count="1" selected="0">
            <x v="0"/>
          </reference>
        </references>
      </pivotArea>
    </chartFormat>
    <chartFormat chart="2" format="71">
      <pivotArea type="data" outline="0" fieldPosition="0">
        <references count="4">
          <reference field="4294967294" count="1" selected="0">
            <x v="0"/>
          </reference>
          <reference field="1" count="1" selected="0">
            <x v="0"/>
          </reference>
          <reference field="2" count="1" selected="0">
            <x v="0"/>
          </reference>
          <reference field="3" count="1" selected="0">
            <x v="1"/>
          </reference>
        </references>
      </pivotArea>
    </chartFormat>
    <chartFormat chart="2" format="72">
      <pivotArea type="data" outline="0" fieldPosition="0">
        <references count="4">
          <reference field="4294967294" count="1" selected="0">
            <x v="0"/>
          </reference>
          <reference field="1" count="1" selected="0">
            <x v="0"/>
          </reference>
          <reference field="2" count="1" selected="0">
            <x v="1"/>
          </reference>
          <reference field="3" count="1" selected="0">
            <x v="1"/>
          </reference>
        </references>
      </pivotArea>
    </chartFormat>
    <chartFormat chart="2" format="73">
      <pivotArea type="data" outline="0" fieldPosition="0">
        <references count="4">
          <reference field="4294967294" count="1" selected="0">
            <x v="0"/>
          </reference>
          <reference field="1" count="1" selected="0">
            <x v="0"/>
          </reference>
          <reference field="2" count="1" selected="0">
            <x v="2"/>
          </reference>
          <reference field="3" count="1" selected="0">
            <x v="1"/>
          </reference>
        </references>
      </pivotArea>
    </chartFormat>
    <chartFormat chart="2" format="74">
      <pivotArea type="data" outline="0" fieldPosition="0">
        <references count="4">
          <reference field="4294967294" count="1" selected="0">
            <x v="0"/>
          </reference>
          <reference field="1" count="1" selected="0">
            <x v="0"/>
          </reference>
          <reference field="2" count="1" selected="0">
            <x v="3"/>
          </reference>
          <reference field="3" count="1" selected="0">
            <x v="1"/>
          </reference>
        </references>
      </pivotArea>
    </chartFormat>
    <chartFormat chart="2" format="75">
      <pivotArea type="data" outline="0" fieldPosition="0">
        <references count="4">
          <reference field="4294967294" count="1" selected="0">
            <x v="0"/>
          </reference>
          <reference field="1" count="1" selected="0">
            <x v="1"/>
          </reference>
          <reference field="2" count="1" selected="0">
            <x v="4"/>
          </reference>
          <reference field="3" count="1" selected="0">
            <x v="1"/>
          </reference>
        </references>
      </pivotArea>
    </chartFormat>
    <chartFormat chart="2" format="76">
      <pivotArea type="data" outline="0" fieldPosition="0">
        <references count="4">
          <reference field="4294967294" count="1" selected="0">
            <x v="0"/>
          </reference>
          <reference field="1" count="1" selected="0">
            <x v="1"/>
          </reference>
          <reference field="2" count="1" selected="0">
            <x v="5"/>
          </reference>
          <reference field="3" count="1" selected="0">
            <x v="1"/>
          </reference>
        </references>
      </pivotArea>
    </chartFormat>
    <chartFormat chart="2" format="77">
      <pivotArea type="data" outline="0" fieldPosition="0">
        <references count="4">
          <reference field="4294967294" count="1" selected="0">
            <x v="0"/>
          </reference>
          <reference field="1" count="1" selected="0">
            <x v="1"/>
          </reference>
          <reference field="2" count="1" selected="0">
            <x v="6"/>
          </reference>
          <reference field="3" count="1" selected="0">
            <x v="1"/>
          </reference>
        </references>
      </pivotArea>
    </chartFormat>
    <chartFormat chart="2" format="78">
      <pivotArea type="data" outline="0" fieldPosition="0">
        <references count="4">
          <reference field="4294967294" count="1" selected="0">
            <x v="0"/>
          </reference>
          <reference field="1" count="1" selected="0">
            <x v="1"/>
          </reference>
          <reference field="2" count="1" selected="0">
            <x v="7"/>
          </reference>
          <reference field="3" count="1" selected="0">
            <x v="1"/>
          </reference>
        </references>
      </pivotArea>
    </chartFormat>
    <chartFormat chart="2" format="79">
      <pivotArea type="data" outline="0" fieldPosition="0">
        <references count="4">
          <reference field="4294967294" count="1" selected="0">
            <x v="0"/>
          </reference>
          <reference field="1" count="1" selected="0">
            <x v="1"/>
          </reference>
          <reference field="2" count="1" selected="0">
            <x v="8"/>
          </reference>
          <reference field="3" count="1" selected="0">
            <x v="1"/>
          </reference>
        </references>
      </pivotArea>
    </chartFormat>
    <chartFormat chart="2" format="80">
      <pivotArea type="data" outline="0" fieldPosition="0">
        <references count="4">
          <reference field="4294967294" count="1" selected="0">
            <x v="0"/>
          </reference>
          <reference field="1" count="1" selected="0">
            <x v="1"/>
          </reference>
          <reference field="2" count="1" selected="0">
            <x v="9"/>
          </reference>
          <reference field="3" count="1" selected="0">
            <x v="1"/>
          </reference>
        </references>
      </pivotArea>
    </chartFormat>
    <chartFormat chart="2" format="81">
      <pivotArea type="data" outline="0" fieldPosition="0">
        <references count="4">
          <reference field="4294967294" count="1" selected="0">
            <x v="0"/>
          </reference>
          <reference field="1" count="1" selected="0">
            <x v="1"/>
          </reference>
          <reference field="2" count="1" selected="0">
            <x v="10"/>
          </reference>
          <reference field="3" count="1" selected="0">
            <x v="1"/>
          </reference>
        </references>
      </pivotArea>
    </chartFormat>
    <chartFormat chart="2" format="82">
      <pivotArea type="data" outline="0" fieldPosition="0">
        <references count="4">
          <reference field="4294967294" count="1" selected="0">
            <x v="0"/>
          </reference>
          <reference field="1" count="1" selected="0">
            <x v="1"/>
          </reference>
          <reference field="2" count="1" selected="0">
            <x v="11"/>
          </reference>
          <reference field="3" count="1" selected="0">
            <x v="1"/>
          </reference>
        </references>
      </pivotArea>
    </chartFormat>
    <chartFormat chart="2" format="83">
      <pivotArea type="data" outline="0" fieldPosition="0">
        <references count="4">
          <reference field="4294967294" count="1" selected="0">
            <x v="0"/>
          </reference>
          <reference field="1" count="1" selected="0">
            <x v="1"/>
          </reference>
          <reference field="2" count="1" selected="0">
            <x v="12"/>
          </reference>
          <reference field="3" count="1" selected="0">
            <x v="1"/>
          </reference>
        </references>
      </pivotArea>
    </chartFormat>
    <chartFormat chart="2" format="84">
      <pivotArea type="data" outline="0" fieldPosition="0">
        <references count="4">
          <reference field="4294967294" count="1" selected="0">
            <x v="0"/>
          </reference>
          <reference field="1" count="1" selected="0">
            <x v="2"/>
          </reference>
          <reference field="2" count="1" selected="0">
            <x v="13"/>
          </reference>
          <reference field="3" count="1" selected="0">
            <x v="1"/>
          </reference>
        </references>
      </pivotArea>
    </chartFormat>
    <chartFormat chart="2" format="85">
      <pivotArea type="data" outline="0" fieldPosition="0">
        <references count="4">
          <reference field="4294967294" count="1" selected="0">
            <x v="0"/>
          </reference>
          <reference field="1" count="1" selected="0">
            <x v="2"/>
          </reference>
          <reference field="2" count="1" selected="0">
            <x v="14"/>
          </reference>
          <reference field="3" count="1" selected="0">
            <x v="1"/>
          </reference>
        </references>
      </pivotArea>
    </chartFormat>
    <chartFormat chart="2" format="86">
      <pivotArea type="data" outline="0" fieldPosition="0">
        <references count="4">
          <reference field="4294967294" count="1" selected="0">
            <x v="0"/>
          </reference>
          <reference field="1" count="1" selected="0">
            <x v="2"/>
          </reference>
          <reference field="2" count="1" selected="0">
            <x v="15"/>
          </reference>
          <reference field="3" count="1" selected="0">
            <x v="1"/>
          </reference>
        </references>
      </pivotArea>
    </chartFormat>
    <chartFormat chart="2" format="87">
      <pivotArea type="data" outline="0" fieldPosition="0">
        <references count="4">
          <reference field="4294967294" count="1" selected="0">
            <x v="0"/>
          </reference>
          <reference field="1" count="1" selected="0">
            <x v="2"/>
          </reference>
          <reference field="2" count="1" selected="0">
            <x v="16"/>
          </reference>
          <reference field="3" count="1" selected="0">
            <x v="1"/>
          </reference>
        </references>
      </pivotArea>
    </chartFormat>
    <chartFormat chart="2" format="88">
      <pivotArea type="data" outline="0" fieldPosition="0">
        <references count="4">
          <reference field="4294967294" count="1" selected="0">
            <x v="0"/>
          </reference>
          <reference field="1" count="1" selected="0">
            <x v="0"/>
          </reference>
          <reference field="2" count="1" selected="0">
            <x v="0"/>
          </reference>
          <reference field="3" count="1" selected="0">
            <x v="2"/>
          </reference>
        </references>
      </pivotArea>
    </chartFormat>
    <chartFormat chart="2" format="89">
      <pivotArea type="data" outline="0" fieldPosition="0">
        <references count="4">
          <reference field="4294967294" count="1" selected="0">
            <x v="0"/>
          </reference>
          <reference field="1" count="1" selected="0">
            <x v="0"/>
          </reference>
          <reference field="2" count="1" selected="0">
            <x v="1"/>
          </reference>
          <reference field="3" count="1" selected="0">
            <x v="2"/>
          </reference>
        </references>
      </pivotArea>
    </chartFormat>
    <chartFormat chart="2" format="90">
      <pivotArea type="data" outline="0" fieldPosition="0">
        <references count="4">
          <reference field="4294967294" count="1" selected="0">
            <x v="0"/>
          </reference>
          <reference field="1" count="1" selected="0">
            <x v="0"/>
          </reference>
          <reference field="2" count="1" selected="0">
            <x v="2"/>
          </reference>
          <reference field="3" count="1" selected="0">
            <x v="2"/>
          </reference>
        </references>
      </pivotArea>
    </chartFormat>
    <chartFormat chart="2" format="91">
      <pivotArea type="data" outline="0" fieldPosition="0">
        <references count="4">
          <reference field="4294967294" count="1" selected="0">
            <x v="0"/>
          </reference>
          <reference field="1" count="1" selected="0">
            <x v="0"/>
          </reference>
          <reference field="2" count="1" selected="0">
            <x v="3"/>
          </reference>
          <reference field="3" count="1" selected="0">
            <x v="2"/>
          </reference>
        </references>
      </pivotArea>
    </chartFormat>
    <chartFormat chart="2" format="92">
      <pivotArea type="data" outline="0" fieldPosition="0">
        <references count="4">
          <reference field="4294967294" count="1" selected="0">
            <x v="0"/>
          </reference>
          <reference field="1" count="1" selected="0">
            <x v="1"/>
          </reference>
          <reference field="2" count="1" selected="0">
            <x v="4"/>
          </reference>
          <reference field="3" count="1" selected="0">
            <x v="2"/>
          </reference>
        </references>
      </pivotArea>
    </chartFormat>
    <chartFormat chart="2" format="93">
      <pivotArea type="data" outline="0" fieldPosition="0">
        <references count="4">
          <reference field="4294967294" count="1" selected="0">
            <x v="0"/>
          </reference>
          <reference field="1" count="1" selected="0">
            <x v="1"/>
          </reference>
          <reference field="2" count="1" selected="0">
            <x v="5"/>
          </reference>
          <reference field="3" count="1" selected="0">
            <x v="2"/>
          </reference>
        </references>
      </pivotArea>
    </chartFormat>
    <chartFormat chart="2" format="94">
      <pivotArea type="data" outline="0" fieldPosition="0">
        <references count="4">
          <reference field="4294967294" count="1" selected="0">
            <x v="0"/>
          </reference>
          <reference field="1" count="1" selected="0">
            <x v="1"/>
          </reference>
          <reference field="2" count="1" selected="0">
            <x v="6"/>
          </reference>
          <reference field="3" count="1" selected="0">
            <x v="2"/>
          </reference>
        </references>
      </pivotArea>
    </chartFormat>
    <chartFormat chart="2" format="95">
      <pivotArea type="data" outline="0" fieldPosition="0">
        <references count="4">
          <reference field="4294967294" count="1" selected="0">
            <x v="0"/>
          </reference>
          <reference field="1" count="1" selected="0">
            <x v="1"/>
          </reference>
          <reference field="2" count="1" selected="0">
            <x v="7"/>
          </reference>
          <reference field="3" count="1" selected="0">
            <x v="2"/>
          </reference>
        </references>
      </pivotArea>
    </chartFormat>
    <chartFormat chart="2" format="96">
      <pivotArea type="data" outline="0" fieldPosition="0">
        <references count="4">
          <reference field="4294967294" count="1" selected="0">
            <x v="0"/>
          </reference>
          <reference field="1" count="1" selected="0">
            <x v="1"/>
          </reference>
          <reference field="2" count="1" selected="0">
            <x v="8"/>
          </reference>
          <reference field="3" count="1" selected="0">
            <x v="2"/>
          </reference>
        </references>
      </pivotArea>
    </chartFormat>
    <chartFormat chart="2" format="97">
      <pivotArea type="data" outline="0" fieldPosition="0">
        <references count="4">
          <reference field="4294967294" count="1" selected="0">
            <x v="0"/>
          </reference>
          <reference field="1" count="1" selected="0">
            <x v="1"/>
          </reference>
          <reference field="2" count="1" selected="0">
            <x v="9"/>
          </reference>
          <reference field="3" count="1" selected="0">
            <x v="2"/>
          </reference>
        </references>
      </pivotArea>
    </chartFormat>
    <chartFormat chart="2" format="98">
      <pivotArea type="data" outline="0" fieldPosition="0">
        <references count="4">
          <reference field="4294967294" count="1" selected="0">
            <x v="0"/>
          </reference>
          <reference field="1" count="1" selected="0">
            <x v="1"/>
          </reference>
          <reference field="2" count="1" selected="0">
            <x v="10"/>
          </reference>
          <reference field="3" count="1" selected="0">
            <x v="2"/>
          </reference>
        </references>
      </pivotArea>
    </chartFormat>
    <chartFormat chart="2" format="99">
      <pivotArea type="data" outline="0" fieldPosition="0">
        <references count="4">
          <reference field="4294967294" count="1" selected="0">
            <x v="0"/>
          </reference>
          <reference field="1" count="1" selected="0">
            <x v="1"/>
          </reference>
          <reference field="2" count="1" selected="0">
            <x v="11"/>
          </reference>
          <reference field="3" count="1" selected="0">
            <x v="2"/>
          </reference>
        </references>
      </pivotArea>
    </chartFormat>
    <chartFormat chart="2" format="100">
      <pivotArea type="data" outline="0" fieldPosition="0">
        <references count="4">
          <reference field="4294967294" count="1" selected="0">
            <x v="0"/>
          </reference>
          <reference field="1" count="1" selected="0">
            <x v="1"/>
          </reference>
          <reference field="2" count="1" selected="0">
            <x v="12"/>
          </reference>
          <reference field="3" count="1" selected="0">
            <x v="2"/>
          </reference>
        </references>
      </pivotArea>
    </chartFormat>
    <chartFormat chart="2" format="101">
      <pivotArea type="data" outline="0" fieldPosition="0">
        <references count="4">
          <reference field="4294967294" count="1" selected="0">
            <x v="0"/>
          </reference>
          <reference field="1" count="1" selected="0">
            <x v="2"/>
          </reference>
          <reference field="2" count="1" selected="0">
            <x v="13"/>
          </reference>
          <reference field="3" count="1" selected="0">
            <x v="2"/>
          </reference>
        </references>
      </pivotArea>
    </chartFormat>
    <chartFormat chart="2" format="102">
      <pivotArea type="data" outline="0" fieldPosition="0">
        <references count="4">
          <reference field="4294967294" count="1" selected="0">
            <x v="0"/>
          </reference>
          <reference field="1" count="1" selected="0">
            <x v="2"/>
          </reference>
          <reference field="2" count="1" selected="0">
            <x v="14"/>
          </reference>
          <reference field="3" count="1" selected="0">
            <x v="2"/>
          </reference>
        </references>
      </pivotArea>
    </chartFormat>
    <chartFormat chart="2" format="103">
      <pivotArea type="data" outline="0" fieldPosition="0">
        <references count="4">
          <reference field="4294967294" count="1" selected="0">
            <x v="0"/>
          </reference>
          <reference field="1" count="1" selected="0">
            <x v="2"/>
          </reference>
          <reference field="2" count="1" selected="0">
            <x v="15"/>
          </reference>
          <reference field="3" count="1" selected="0">
            <x v="2"/>
          </reference>
        </references>
      </pivotArea>
    </chartFormat>
    <chartFormat chart="2" format="104">
      <pivotArea type="data" outline="0" fieldPosition="0">
        <references count="4">
          <reference field="4294967294" count="1" selected="0">
            <x v="0"/>
          </reference>
          <reference field="1" count="1" selected="0">
            <x v="2"/>
          </reference>
          <reference field="2" count="1" selected="0">
            <x v="16"/>
          </reference>
          <reference field="3" count="1" selected="0">
            <x v="2"/>
          </reference>
        </references>
      </pivotArea>
    </chartFormat>
  </chartFormats>
  <pivotHierarchies count="50">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7"/>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1B4A53-33F8-4B14-9A23-838099270377}" name="Profit OVer Sales" cacheId="36" applyNumberFormats="0" applyBorderFormats="0" applyFontFormats="0" applyPatternFormats="0" applyAlignmentFormats="0" applyWidthHeightFormats="1" dataCaption="Values" tag="20432a8f-ca44-4787-8064-32bf5f68c8a1" updatedVersion="8" minRefreshableVersion="5" useAutoFormatting="1" subtotalHiddenItems="1" itemPrintTitles="1" createdVersion="8" indent="0" outline="1" outlineData="1" multipleFieldFilters="0" chartFormat="5">
  <location ref="AE3:AH8" firstHeaderRow="0" firstDataRow="1" firstDataCol="1"/>
  <pivotFields count="5">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3">
    <i>
      <x/>
    </i>
    <i i="1">
      <x v="1"/>
    </i>
    <i i="2">
      <x v="2"/>
    </i>
  </colItems>
  <dataFields count="3">
    <dataField fld="0" subtotal="count" baseField="1" baseItem="0" numFmtId="10"/>
    <dataField name="Sum of Sales" fld="2" baseField="1" baseItem="1" numFmtId="42"/>
    <dataField name="Sum of Profit" fld="3" baseField="1" baseItem="1" numFmtId="42"/>
  </dataFields>
  <formats count="9">
    <format dxfId="128">
      <pivotArea type="all" dataOnly="0" outline="0" fieldPosition="0"/>
    </format>
    <format dxfId="127">
      <pivotArea outline="0" collapsedLevelsAreSubtotals="1" fieldPosition="0"/>
    </format>
    <format dxfId="126">
      <pivotArea field="1" type="button" dataOnly="0" labelOnly="1" outline="0" axis="axisRow" fieldPosition="0"/>
    </format>
    <format dxfId="125">
      <pivotArea dataOnly="0" labelOnly="1" fieldPosition="0">
        <references count="1">
          <reference field="1" count="0"/>
        </references>
      </pivotArea>
    </format>
    <format dxfId="124">
      <pivotArea dataOnly="0" labelOnly="1" grandRow="1" outline="0" fieldPosition="0"/>
    </format>
    <format dxfId="123">
      <pivotArea dataOnly="0" labelOnly="1" outline="0" axis="axisValues" fieldPosition="0"/>
    </format>
    <format dxfId="122">
      <pivotArea outline="0" fieldPosition="0">
        <references count="1">
          <reference field="4294967294" count="1">
            <x v="0"/>
          </reference>
        </references>
      </pivotArea>
    </format>
    <format dxfId="121">
      <pivotArea outline="0" fieldPosition="0">
        <references count="1">
          <reference field="4294967294" count="1">
            <x v="2"/>
          </reference>
        </references>
      </pivotArea>
    </format>
    <format dxfId="120">
      <pivotArea outline="0" fieldPosition="0">
        <references count="1">
          <reference field="4294967294" count="1">
            <x v="1"/>
          </reference>
        </references>
      </pivotArea>
    </format>
  </formats>
  <chartFormats count="4">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2"/>
          </reference>
        </references>
      </pivotArea>
    </chartFormat>
    <chartFormat chart="2" format="5">
      <pivotArea type="data" outline="0" fieldPosition="0">
        <references count="2">
          <reference field="4294967294" count="1" selected="0">
            <x v="0"/>
          </reference>
          <reference field="1" count="1" selected="0">
            <x v="3"/>
          </reference>
        </references>
      </pivotArea>
    </chartFormat>
  </chart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AF2297-FE7C-4F18-8CF3-9D9EC8D7F95B}" name="Profit Count Sales" cacheId="30" applyNumberFormats="0" applyBorderFormats="0" applyFontFormats="0" applyPatternFormats="0" applyAlignmentFormats="0" applyWidthHeightFormats="1" dataCaption="Values" tag="64f007e8-9c48-4aa2-bc08-375dc12903dd" updatedVersion="8" minRefreshableVersion="5" useAutoFormatting="1" subtotalHiddenItems="1" itemPrintTitles="1" createdVersion="8" indent="0" outline="1" outlineData="1" multipleFieldFilters="0">
  <location ref="Q4:Q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3">
    <format dxfId="131">
      <pivotArea type="all" dataOnly="0" outline="0" fieldPosition="0"/>
    </format>
    <format dxfId="130">
      <pivotArea outline="0" collapsedLevelsAreSubtotals="1" fieldPosition="0"/>
    </format>
    <format dxfId="129">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D00C4D-1B06-4100-96C6-7D88CAB8CCC9}" name="Profit Count Unprofitable Count" cacheId="33" applyNumberFormats="0" applyBorderFormats="0" applyFontFormats="0" applyPatternFormats="0" applyAlignmentFormats="0" applyWidthHeightFormats="1" dataCaption="Values" tag="ff3708ef-08d9-4e1c-99c0-8b5c2b93dc11" updatedVersion="8" minRefreshableVersion="5" useAutoFormatting="1" subtotalHiddenItems="1" itemPrintTitles="1" createdVersion="8" indent="0" outline="1" outlineData="1" multipleFieldFilters="0">
  <location ref="Q10:Q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3">
    <format dxfId="134">
      <pivotArea type="all" dataOnly="0" outline="0" fieldPosition="0"/>
    </format>
    <format dxfId="133">
      <pivotArea outline="0" collapsedLevelsAreSubtotals="1" fieldPosition="0"/>
    </format>
    <format dxfId="132">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BD2D9A-CEAC-455E-9B19-C704ED38C940}" name="Sales_Average_Quant_Ordered" cacheId="60" applyNumberFormats="0" applyBorderFormats="0" applyFontFormats="0" applyPatternFormats="0" applyAlignmentFormats="0" applyWidthHeightFormats="1" dataCaption="Values" tag="4aab83b9-e2dd-489b-9e61-ca82ce5a97cd" updatedVersion="8" minRefreshableVersion="5" useAutoFormatting="1" subtotalHiddenItems="1" itemPrintTitles="1" createdVersion="8" indent="0" outline="1" outlineData="1" multipleFieldFilters="0">
  <location ref="G13:G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Quantity" fld="0" subtotal="average" baseField="0" baseItem="0" numFmtId="2"/>
  </dataFields>
  <formats count="6">
    <format dxfId="140">
      <pivotArea outline="0" collapsedLevelsAreSubtotals="1" fieldPosition="0"/>
    </format>
    <format dxfId="139">
      <pivotArea outline="0" collapsedLevelsAreSubtotals="1" fieldPosition="0"/>
    </format>
    <format dxfId="138">
      <pivotArea outline="0" collapsedLevelsAreSubtotals="1" fieldPosition="0"/>
    </format>
    <format dxfId="137">
      <pivotArea type="all" dataOnly="0" outline="0" fieldPosition="0"/>
    </format>
    <format dxfId="136">
      <pivotArea outline="0" collapsedLevelsAreSubtotals="1" fieldPosition="0"/>
    </format>
    <format dxfId="135">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Quantit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BE5B5F-8981-426A-BD7F-C1537DEB2EFF}" name="Sales QoQ %" cacheId="72" applyNumberFormats="0" applyBorderFormats="0" applyFontFormats="0" applyPatternFormats="0" applyAlignmentFormats="0" applyWidthHeightFormats="1" dataCaption="Values" tag="58bcb993-dfb4-4731-a602-f741fc0ddd37" updatedVersion="8" minRefreshableVersion="5" useAutoFormatting="1" subtotalHiddenItems="1" itemPrintTitles="1" createdVersion="8" indent="0" outline="1" outlineData="1" multipleFieldFilters="0" chartFormat="8">
  <location ref="D3:E8"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0"/>
  </rowFields>
  <rowItems count="5">
    <i>
      <x/>
    </i>
    <i>
      <x v="1"/>
    </i>
    <i>
      <x v="2"/>
    </i>
    <i>
      <x v="3"/>
    </i>
    <i t="grand">
      <x/>
    </i>
  </rowItems>
  <colItems count="1">
    <i/>
  </colItems>
  <dataFields count="1">
    <dataField name="Sales QoQ" fld="1" showDataAs="percent" baseField="2" baseItem="1048828" numFmtId="10"/>
  </dataFields>
  <formats count="15">
    <format dxfId="155">
      <pivotArea type="all" dataOnly="0" outline="0" fieldPosition="0"/>
    </format>
    <format dxfId="154">
      <pivotArea outline="0" collapsedLevelsAreSubtotals="1" fieldPosition="0"/>
    </format>
    <format dxfId="153">
      <pivotArea field="2" type="button" dataOnly="0" labelOnly="1" outline="0" axis="axisRow" fieldPosition="0"/>
    </format>
    <format dxfId="152">
      <pivotArea dataOnly="0" labelOnly="1" fieldPosition="0">
        <references count="1">
          <reference field="2" count="0"/>
        </references>
      </pivotArea>
    </format>
    <format dxfId="151">
      <pivotArea dataOnly="0" labelOnly="1" grandRow="1" outline="0" fieldPosition="0"/>
    </format>
    <format dxfId="150">
      <pivotArea dataOnly="0" labelOnly="1" fieldPosition="0">
        <references count="2">
          <reference field="0" count="0"/>
          <reference field="2" count="1" selected="0">
            <x v="0"/>
          </reference>
        </references>
      </pivotArea>
    </format>
    <format dxfId="149">
      <pivotArea dataOnly="0" labelOnly="1" fieldPosition="0">
        <references count="2">
          <reference field="0" count="0"/>
          <reference field="2" count="1" selected="0">
            <x v="1"/>
          </reference>
        </references>
      </pivotArea>
    </format>
    <format dxfId="148">
      <pivotArea dataOnly="0" labelOnly="1" fieldPosition="0">
        <references count="2">
          <reference field="0" count="0"/>
          <reference field="2" count="1" selected="0">
            <x v="2"/>
          </reference>
        </references>
      </pivotArea>
    </format>
    <format dxfId="147">
      <pivotArea dataOnly="0" labelOnly="1" outline="0" axis="axisValues" fieldPosition="0"/>
    </format>
    <format dxfId="146">
      <pivotArea type="all" dataOnly="0" outline="0" fieldPosition="0"/>
    </format>
    <format dxfId="145">
      <pivotArea outline="0" collapsedLevelsAreSubtotals="1" fieldPosition="0"/>
    </format>
    <format dxfId="144">
      <pivotArea field="2" type="button" dataOnly="0" labelOnly="1" outline="0" axis="axisRow" fieldPosition="0"/>
    </format>
    <format dxfId="143">
      <pivotArea dataOnly="0" labelOnly="1" fieldPosition="0">
        <references count="1">
          <reference field="2" count="0"/>
        </references>
      </pivotArea>
    </format>
    <format dxfId="142">
      <pivotArea dataOnly="0" labelOnly="1" grandRow="1" outline="0" fieldPosition="0"/>
    </format>
    <format dxfId="141">
      <pivotArea dataOnly="0" labelOnly="1" outline="0" axis="axisValues" fieldPosition="0"/>
    </format>
  </format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QoQ"/>
    <pivotHierarchy dragToData="1"/>
    <pivotHierarchy dragToData="1"/>
    <pivotHierarchy dragToData="1" caption="Var of Sales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197490-EBBE-49CD-8C91-B120646E9233}" name="Sales_total" cacheId="7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46:G4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44"/>
  </dataFields>
  <formats count="4">
    <format dxfId="159">
      <pivotArea outline="0" collapsedLevelsAreSubtotals="1" fieldPosition="0"/>
    </format>
    <format dxfId="158">
      <pivotArea type="all" dataOnly="0" outline="0" fieldPosition="0"/>
    </format>
    <format dxfId="157">
      <pivotArea outline="0" collapsedLevelsAreSubtotals="1" fieldPosition="0"/>
    </format>
    <format dxfId="156">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BE93D3-9CF1-4410-95D4-B6F1A6EF3C6A}" name="Main Sales Count &amp; % Delta" cacheId="45" applyNumberFormats="0" applyBorderFormats="0" applyFontFormats="0" applyPatternFormats="0" applyAlignmentFormats="0" applyWidthHeightFormats="1" dataCaption="Values" tag="1c4c46cc-00a0-4181-a918-d17605d97eeb" updatedVersion="8" minRefreshableVersion="5" useAutoFormatting="1" subtotalHiddenItems="1" itemPrintTitles="1" createdVersion="8" indent="0" outline="1" outlineData="1" multipleFieldFilters="0" chartFormat="6">
  <location ref="Y41:AA46" firstHeaderRow="0" firstDataRow="1" firstDataCol="1"/>
  <pivotFields count="7">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4"/>
    <field x="3"/>
    <field x="2"/>
    <field x="1"/>
  </rowFields>
  <rowItems count="5">
    <i>
      <x/>
    </i>
    <i>
      <x v="1"/>
    </i>
    <i>
      <x v="2"/>
    </i>
    <i>
      <x v="3"/>
    </i>
    <i t="grand">
      <x/>
    </i>
  </rowItems>
  <colFields count="1">
    <field x="-2"/>
  </colFields>
  <colItems count="2">
    <i>
      <x/>
    </i>
    <i i="1">
      <x v="1"/>
    </i>
  </colItems>
  <dataFields count="2">
    <dataField name="Count of Sales" fld="5" subtotal="count" baseField="4" baseItem="0"/>
    <dataField name="Sales %" fld="0" showDataAs="percent" baseField="4" baseItem="1048828" numFmtId="1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50">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7B3318-06D5-44D8-920A-84C0E91392BD}" name="Sales Over Time" cacheId="75" applyNumberFormats="0" applyBorderFormats="0" applyFontFormats="0" applyPatternFormats="0" applyAlignmentFormats="0" applyWidthHeightFormats="1" dataCaption="Values" tag="b4aa7f71-b51f-4a05-b535-726c0e1949c3" updatedVersion="8" minRefreshableVersion="5" useAutoFormatting="1" subtotalHiddenItems="1" itemPrintTitles="1" createdVersion="8" indent="0" outline="1" outlineData="1" multipleFieldFilters="0" chartFormat="19">
  <location ref="A3:B8" firstHeaderRow="1" firstDataRow="1" firstDataCol="1"/>
  <pivotFields count="6">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4"/>
    <field x="3"/>
    <field x="2"/>
    <field x="1"/>
  </rowFields>
  <rowItems count="5">
    <i>
      <x/>
    </i>
    <i>
      <x v="1"/>
    </i>
    <i>
      <x v="2"/>
    </i>
    <i>
      <x v="3"/>
    </i>
    <i t="grand">
      <x/>
    </i>
  </rowItems>
  <colItems count="1">
    <i/>
  </colItems>
  <dataFields count="1">
    <dataField name="Sum of Sales" fld="0" baseField="3" baseItem="1" numFmtId="42"/>
  </dataFields>
  <formats count="20">
    <format dxfId="179">
      <pivotArea type="all" dataOnly="0" outline="0" fieldPosition="0"/>
    </format>
    <format dxfId="178">
      <pivotArea outline="0" collapsedLevelsAreSubtotals="1" fieldPosition="0"/>
    </format>
    <format dxfId="177">
      <pivotArea field="4" type="button" dataOnly="0" labelOnly="1" outline="0" axis="axisRow" fieldPosition="0"/>
    </format>
    <format dxfId="176">
      <pivotArea dataOnly="0" labelOnly="1" fieldPosition="0">
        <references count="1">
          <reference field="4" count="0"/>
        </references>
      </pivotArea>
    </format>
    <format dxfId="175">
      <pivotArea dataOnly="0" labelOnly="1" grandRow="1" outline="0" fieldPosition="0"/>
    </format>
    <format dxfId="174">
      <pivotArea dataOnly="0" labelOnly="1" fieldPosition="0">
        <references count="2">
          <reference field="3" count="0"/>
          <reference field="4" count="1" selected="0">
            <x v="0"/>
          </reference>
        </references>
      </pivotArea>
    </format>
    <format dxfId="173">
      <pivotArea dataOnly="0" labelOnly="1" fieldPosition="0">
        <references count="2">
          <reference field="3" count="0"/>
          <reference field="4" count="1" selected="0">
            <x v="1"/>
          </reference>
        </references>
      </pivotArea>
    </format>
    <format dxfId="172">
      <pivotArea dataOnly="0" labelOnly="1" fieldPosition="0">
        <references count="2">
          <reference field="3" count="0"/>
          <reference field="4" count="1" selected="0">
            <x v="2"/>
          </reference>
        </references>
      </pivotArea>
    </format>
    <format dxfId="171">
      <pivotArea dataOnly="0" labelOnly="1" outline="0" axis="axisValues" fieldPosition="0"/>
    </format>
    <format dxfId="170">
      <pivotArea outline="0" fieldPosition="0">
        <references count="1">
          <reference field="4294967294" count="1">
            <x v="0"/>
          </reference>
        </references>
      </pivotArea>
    </format>
    <format dxfId="169">
      <pivotArea type="all" dataOnly="0" outline="0" fieldPosition="0"/>
    </format>
    <format dxfId="168">
      <pivotArea outline="0" collapsedLevelsAreSubtotals="1" fieldPosition="0"/>
    </format>
    <format dxfId="167">
      <pivotArea field="4" type="button" dataOnly="0" labelOnly="1" outline="0" axis="axisRow" fieldPosition="0"/>
    </format>
    <format dxfId="166">
      <pivotArea dataOnly="0" labelOnly="1" fieldPosition="0">
        <references count="1">
          <reference field="4" count="0"/>
        </references>
      </pivotArea>
    </format>
    <format dxfId="165">
      <pivotArea dataOnly="0" labelOnly="1" grandRow="1" outline="0" fieldPosition="0"/>
    </format>
    <format dxfId="164">
      <pivotArea dataOnly="0" labelOnly="1" fieldPosition="0">
        <references count="2">
          <reference field="3" count="0"/>
          <reference field="4" count="1" selected="0">
            <x v="0"/>
          </reference>
        </references>
      </pivotArea>
    </format>
    <format dxfId="163">
      <pivotArea dataOnly="0" labelOnly="1" fieldPosition="0">
        <references count="2">
          <reference field="3" count="0"/>
          <reference field="4" count="1" selected="0">
            <x v="1"/>
          </reference>
        </references>
      </pivotArea>
    </format>
    <format dxfId="162">
      <pivotArea dataOnly="0" labelOnly="1" fieldPosition="0">
        <references count="2">
          <reference field="3" count="0"/>
          <reference field="4" count="1" selected="0">
            <x v="2"/>
          </reference>
        </references>
      </pivotArea>
    </format>
    <format dxfId="161">
      <pivotArea dataOnly="0" labelOnly="1" fieldPosition="0">
        <references count="2">
          <reference field="3" count="0"/>
          <reference field="4" count="1" selected="0">
            <x v="3"/>
          </reference>
        </references>
      </pivotArea>
    </format>
    <format dxfId="160">
      <pivotArea dataOnly="0" labelOnly="1" outline="0" axis="axisValues" fieldPosition="0"/>
    </format>
  </formats>
  <chartFormats count="2">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3"/>
          </reference>
        </references>
      </pivotArea>
    </chartFormat>
  </chart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878FB4-44C6-4633-BAE4-B500D913AA30}" name="PivotTable1" cacheId="19" dataOnRows="1" applyNumberFormats="0" applyBorderFormats="0" applyFontFormats="0" applyPatternFormats="0" applyAlignmentFormats="0" applyWidthHeightFormats="1" dataCaption="Values" tag="36b591f5-406d-4038-bf53-b718e0cffb5d" updatedVersion="8" minRefreshableVersion="3" useAutoFormatting="1" subtotalHiddenItems="1" itemPrintTitles="1" createdVersion="8" indent="0" outline="1" outlineData="1" multipleFieldFilters="0">
  <location ref="AO4:AT9" firstHeaderRow="1" firstDataRow="2" firstDataCol="1"/>
  <pivotFields count="5">
    <pivotField axis="axisCol"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4">
    <i>
      <x/>
    </i>
    <i i="1">
      <x v="1"/>
    </i>
    <i i="2">
      <x v="2"/>
    </i>
    <i i="3">
      <x v="3"/>
    </i>
  </rowItems>
  <colFields count="1">
    <field x="0"/>
  </colFields>
  <colItems count="5">
    <i>
      <x/>
    </i>
    <i>
      <x v="1"/>
    </i>
    <i>
      <x v="2"/>
    </i>
    <i>
      <x v="3"/>
    </i>
    <i t="grand">
      <x/>
    </i>
  </colItems>
  <dataFields count="4">
    <dataField name="Sum of Sales" fld="2" baseField="0" baseItem="0"/>
    <dataField fld="1" subtotal="count" baseField="0" baseItem="0"/>
    <dataField name="Sum of Discount" fld="3" baseField="0" baseItem="0"/>
    <dataField fld="4" subtotal="count" baseField="0" baseItem="0"/>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5412C0B-16DF-4FFD-82DB-FB43D9A145FF}" name="SCDP Over Time" cacheId="69" applyNumberFormats="0" applyBorderFormats="0" applyFontFormats="0" applyPatternFormats="0" applyAlignmentFormats="0" applyWidthHeightFormats="1" dataCaption="Values" tag="ed820e08-2837-4214-82a8-b5fc18f30e9d" updatedVersion="8" minRefreshableVersion="5" useAutoFormatting="1" subtotalHiddenItems="1" itemPrintTitles="1" createdVersion="8" indent="0" outline="1" outlineData="1" multipleFieldFilters="0" chartFormat="30">
  <location ref="U3:Y8" firstHeaderRow="0"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4"/>
  </rowFields>
  <rowItems count="5">
    <i>
      <x/>
    </i>
    <i>
      <x v="1"/>
    </i>
    <i>
      <x v="2"/>
    </i>
    <i>
      <x v="3"/>
    </i>
    <i t="grand">
      <x/>
    </i>
  </rowItems>
  <colFields count="1">
    <field x="-2"/>
  </colFields>
  <colItems count="4">
    <i>
      <x/>
    </i>
    <i i="1">
      <x v="1"/>
    </i>
    <i i="2">
      <x v="2"/>
    </i>
    <i i="3">
      <x v="3"/>
    </i>
  </colItems>
  <dataFields count="4">
    <dataField name="Sum of Sales" fld="0" baseField="0" baseItem="0" numFmtId="164"/>
    <dataField fld="3" subtotal="count" baseField="0" baseItem="0"/>
    <dataField name="Sum of Discount" fld="2" baseField="0" baseItem="0" numFmtId="164"/>
    <dataField name="Sum of Profit" fld="1" baseField="0" baseItem="0" numFmtId="164"/>
  </dataFields>
  <formats count="18">
    <format dxfId="197">
      <pivotArea type="all" dataOnly="0" outline="0" fieldPosition="0"/>
    </format>
    <format dxfId="196">
      <pivotArea field="-2" type="button" dataOnly="0" labelOnly="1" outline="0" axis="axisCol" fieldPosition="0"/>
    </format>
    <format dxfId="195">
      <pivotArea dataOnly="0" labelOnly="1" outline="0" fieldPosition="0">
        <references count="1">
          <reference field="4294967294" count="2">
            <x v="0"/>
            <x v="3"/>
          </reference>
        </references>
      </pivotArea>
    </format>
    <format dxfId="194">
      <pivotArea dataOnly="0" labelOnly="1" grandCol="1" outline="0" axis="axisCol" fieldPosition="0"/>
    </format>
    <format dxfId="193">
      <pivotArea outline="0" collapsedLevelsAreSubtotals="1" fieldPosition="0">
        <references count="1">
          <reference field="4294967294" count="3" selected="0">
            <x v="0"/>
            <x v="2"/>
            <x v="3"/>
          </reference>
        </references>
      </pivotArea>
    </format>
    <format dxfId="192">
      <pivotArea outline="0" collapsedLevelsAreSubtotals="1" fieldPosition="0"/>
    </format>
    <format dxfId="191">
      <pivotArea type="all" dataOnly="0" outline="0" fieldPosition="0"/>
    </format>
    <format dxfId="190">
      <pivotArea outline="0" collapsedLevelsAreSubtotals="1" fieldPosition="0"/>
    </format>
    <format dxfId="189">
      <pivotArea field="4" type="button" dataOnly="0" labelOnly="1" outline="0" axis="axisRow" fieldPosition="0"/>
    </format>
    <format dxfId="188">
      <pivotArea dataOnly="0" labelOnly="1" fieldPosition="0">
        <references count="1">
          <reference field="4" count="3">
            <x v="0"/>
            <x v="1"/>
            <x v="2"/>
          </reference>
        </references>
      </pivotArea>
    </format>
    <format dxfId="187">
      <pivotArea dataOnly="0" labelOnly="1" grandRow="1" outline="0" fieldPosition="0"/>
    </format>
    <format dxfId="186">
      <pivotArea dataOnly="0" labelOnly="1" outline="0" fieldPosition="0">
        <references count="1">
          <reference field="4294967294" count="4">
            <x v="0"/>
            <x v="1"/>
            <x v="2"/>
            <x v="3"/>
          </reference>
        </references>
      </pivotArea>
    </format>
    <format dxfId="185">
      <pivotArea type="all" dataOnly="0" outline="0" fieldPosition="0"/>
    </format>
    <format dxfId="184">
      <pivotArea outline="0" collapsedLevelsAreSubtotals="1" fieldPosition="0"/>
    </format>
    <format dxfId="183">
      <pivotArea field="4" type="button" dataOnly="0" labelOnly="1" outline="0" axis="axisRow" fieldPosition="0"/>
    </format>
    <format dxfId="182">
      <pivotArea dataOnly="0" labelOnly="1" fieldPosition="0">
        <references count="1">
          <reference field="4" count="0"/>
        </references>
      </pivotArea>
    </format>
    <format dxfId="181">
      <pivotArea dataOnly="0" labelOnly="1" grandRow="1" outline="0" fieldPosition="0"/>
    </format>
    <format dxfId="180">
      <pivotArea dataOnly="0" labelOnly="1" outline="0" fieldPosition="0">
        <references count="1">
          <reference field="4294967294" count="4">
            <x v="0"/>
            <x v="1"/>
            <x v="2"/>
            <x v="3"/>
          </reference>
        </references>
      </pivotArea>
    </format>
  </formats>
  <chartFormats count="18">
    <chartFormat chart="15"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1"/>
          </reference>
        </references>
      </pivotArea>
    </chartFormat>
    <chartFormat chart="15" format="10" series="1">
      <pivotArea type="data" outline="0" fieldPosition="0">
        <references count="1">
          <reference field="4294967294" count="1" selected="0">
            <x v="2"/>
          </reference>
        </references>
      </pivotArea>
    </chartFormat>
    <chartFormat chart="15" format="11" series="1">
      <pivotArea type="data" outline="0" fieldPosition="0">
        <references count="1">
          <reference field="4294967294" count="1" selected="0">
            <x v="3"/>
          </reference>
        </references>
      </pivotArea>
    </chartFormat>
    <chartFormat chart="15" format="12">
      <pivotArea type="data" outline="0" fieldPosition="0">
        <references count="2">
          <reference field="4294967294" count="1" selected="0">
            <x v="0"/>
          </reference>
          <reference field="4" count="1" selected="0">
            <x v="0"/>
          </reference>
        </references>
      </pivotArea>
    </chartFormat>
    <chartFormat chart="15" format="13">
      <pivotArea type="data" outline="0" fieldPosition="0">
        <references count="2">
          <reference field="4294967294" count="1" selected="0">
            <x v="0"/>
          </reference>
          <reference field="4" count="1" selected="0">
            <x v="1"/>
          </reference>
        </references>
      </pivotArea>
    </chartFormat>
    <chartFormat chart="15" format="14">
      <pivotArea type="data" outline="0" fieldPosition="0">
        <references count="2">
          <reference field="4294967294" count="1" selected="0">
            <x v="0"/>
          </reference>
          <reference field="4" count="1" selected="0">
            <x v="2"/>
          </reference>
        </references>
      </pivotArea>
    </chartFormat>
    <chartFormat chart="15" format="15">
      <pivotArea type="data" outline="0" fieldPosition="0">
        <references count="2">
          <reference field="4294967294" count="1" selected="0">
            <x v="0"/>
          </reference>
          <reference field="4" count="1" selected="0">
            <x v="3"/>
          </reference>
        </references>
      </pivotArea>
    </chartFormat>
    <chartFormat chart="23" format="21" series="1">
      <pivotArea type="data" outline="0" fieldPosition="0">
        <references count="1">
          <reference field="4294967294" count="1" selected="0">
            <x v="0"/>
          </reference>
        </references>
      </pivotArea>
    </chartFormat>
    <chartFormat chart="23" format="22">
      <pivotArea type="data" outline="0" fieldPosition="0">
        <references count="2">
          <reference field="4294967294" count="1" selected="0">
            <x v="0"/>
          </reference>
          <reference field="4" count="1" selected="0">
            <x v="3"/>
          </reference>
        </references>
      </pivotArea>
    </chartFormat>
    <chartFormat chart="23" format="23" series="1">
      <pivotArea type="data" outline="0" fieldPosition="0">
        <references count="1">
          <reference field="4294967294" count="1" selected="0">
            <x v="1"/>
          </reference>
        </references>
      </pivotArea>
    </chartFormat>
    <chartFormat chart="23" format="24" series="1">
      <pivotArea type="data" outline="0" fieldPosition="0">
        <references count="1">
          <reference field="4294967294" count="1" selected="0">
            <x v="2"/>
          </reference>
        </references>
      </pivotArea>
    </chartFormat>
    <chartFormat chart="23" format="25" series="1">
      <pivotArea type="data" outline="0" fieldPosition="0">
        <references count="1">
          <reference field="4294967294" count="1" selected="0">
            <x v="3"/>
          </reference>
        </references>
      </pivotArea>
    </chartFormat>
    <chartFormat chart="26" format="26" series="1">
      <pivotArea type="data" outline="0" fieldPosition="0">
        <references count="1">
          <reference field="4294967294" count="1" selected="0">
            <x v="0"/>
          </reference>
        </references>
      </pivotArea>
    </chartFormat>
    <chartFormat chart="26" format="27">
      <pivotArea type="data" outline="0" fieldPosition="0">
        <references count="2">
          <reference field="4294967294" count="1" selected="0">
            <x v="0"/>
          </reference>
          <reference field="4" count="1" selected="0">
            <x v="3"/>
          </reference>
        </references>
      </pivotArea>
    </chartFormat>
    <chartFormat chart="26" format="28" series="1">
      <pivotArea type="data" outline="0" fieldPosition="0">
        <references count="1">
          <reference field="4294967294" count="1" selected="0">
            <x v="1"/>
          </reference>
        </references>
      </pivotArea>
    </chartFormat>
    <chartFormat chart="26" format="29" series="1">
      <pivotArea type="data" outline="0" fieldPosition="0">
        <references count="1">
          <reference field="4294967294" count="1" selected="0">
            <x v="2"/>
          </reference>
        </references>
      </pivotArea>
    </chartFormat>
    <chartFormat chart="26" format="30" series="1">
      <pivotArea type="data" outline="0" fieldPosition="0">
        <references count="1">
          <reference field="4294967294" count="1" selected="0">
            <x v="3"/>
          </reference>
        </references>
      </pivotArea>
    </chartFormat>
  </chart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5C4A6C7-2A2B-4E8A-897A-C4395A300BF7}" name="Sales_Count_Product" cacheId="5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27:G2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Product Name" fld="0" subtotal="count" baseField="0" baseItem="0">
      <extLst>
        <ext xmlns:x15="http://schemas.microsoft.com/office/spreadsheetml/2010/11/main" uri="{FABC7310-3BB5-11E1-824E-6D434824019B}">
          <x15:dataField isCountDistinct="1"/>
        </ext>
      </extLst>
    </dataField>
  </dataFields>
  <formats count="3">
    <format dxfId="200">
      <pivotArea type="all" dataOnly="0" outline="0" fieldPosition="0"/>
    </format>
    <format dxfId="199">
      <pivotArea outline="0" collapsedLevelsAreSubtotals="1" fieldPosition="0"/>
    </format>
    <format dxfId="198">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 Name"/>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F3CE184-5DA8-4BDC-9866-46EFB127E092}" name="Profit Sum" cacheId="39" applyNumberFormats="0" applyBorderFormats="0" applyFontFormats="0" applyPatternFormats="0" applyAlignmentFormats="0" applyWidthHeightFormats="1" dataCaption="Values" tag="fb83a042-2599-49e6-9b3d-b23d56e6321b" updatedVersion="8" minRefreshableVersion="5" useAutoFormatting="1" subtotalHiddenItems="1" itemPrintTitles="1" createdVersion="8" indent="0" outline="1" outlineData="1" multipleFieldFilters="0">
  <location ref="Q17:Q1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ofit" fld="0" baseField="0" baseItem="0" numFmtId="44"/>
  </dataFields>
  <formats count="4">
    <format dxfId="204">
      <pivotArea outline="0" collapsedLevelsAreSubtotals="1" fieldPosition="0"/>
    </format>
    <format dxfId="203">
      <pivotArea type="all" dataOnly="0" outline="0" fieldPosition="0"/>
    </format>
    <format dxfId="202">
      <pivotArea outline="0" collapsedLevelsAreSubtotals="1" fieldPosition="0"/>
    </format>
    <format dxfId="201">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3C28B54-FFE5-407F-A8D7-411323377708}" name="Profit_Aver" cacheId="4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G37:G3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rofit" fld="0" subtotal="average" baseField="0" baseItem="0" numFmtId="44"/>
  </dataFields>
  <formats count="4">
    <format dxfId="208">
      <pivotArea outline="0" collapsedLevelsAreSubtotals="1" fieldPosition="0"/>
    </format>
    <format dxfId="207">
      <pivotArea type="all" dataOnly="0" outline="0" fieldPosition="0"/>
    </format>
    <format dxfId="206">
      <pivotArea outline="0" collapsedLevelsAreSubtotals="1" fieldPosition="0"/>
    </format>
    <format dxfId="205">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B18C954-517D-4075-B6DC-76C8A15A5EC5}" name="Sales_Count" cacheId="66" applyNumberFormats="0" applyBorderFormats="0" applyFontFormats="0" applyPatternFormats="0" applyAlignmentFormats="0" applyWidthHeightFormats="1" dataCaption="Values" tag="d4542711-894f-4d0f-83cb-269fe3dcc966" updatedVersion="8" minRefreshableVersion="5" useAutoFormatting="1" subtotalHiddenItems="1" itemPrintTitles="1" createdVersion="8" indent="0" outline="1" outlineData="1" multipleFieldFilters="0" chartFormat="7">
  <location ref="G8:G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Sales" fld="0" subtotal="count" baseField="0" baseItem="0"/>
  </dataFields>
  <formats count="3">
    <format dxfId="211">
      <pivotArea type="all" dataOnly="0" outline="0" fieldPosition="0"/>
    </format>
    <format dxfId="210">
      <pivotArea outline="0" collapsedLevelsAreSubtotals="1" fieldPosition="0"/>
    </format>
    <format dxfId="209">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41B6700-18B1-437C-84A8-5370E0F35ED6}" name="Profit Over Time" cacheId="24" applyNumberFormats="0" applyBorderFormats="0" applyFontFormats="0" applyPatternFormats="0" applyAlignmentFormats="0" applyWidthHeightFormats="1" dataCaption="Values" tag="2fa98cdc-b2bd-4b0c-9547-c4e3a3d8f3a2" updatedVersion="8" minRefreshableVersion="5" useAutoFormatting="1" subtotalHiddenItems="1" itemPrintTitles="1" createdVersion="8" indent="0" outline="1" outlineData="1" multipleFieldFilters="0" chartFormat="5">
  <location ref="K3:L8" firstHeaderRow="1" firstDataRow="1" firstDataCol="1"/>
  <pivotFields count="6">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4"/>
    <field x="3"/>
    <field x="2"/>
    <field x="1"/>
  </rowFields>
  <rowItems count="5">
    <i>
      <x/>
    </i>
    <i>
      <x v="1"/>
    </i>
    <i>
      <x v="2"/>
    </i>
    <i>
      <x v="3"/>
    </i>
    <i t="grand">
      <x/>
    </i>
  </rowItems>
  <colItems count="1">
    <i/>
  </colItems>
  <dataFields count="1">
    <dataField name="Sum of Profit" fld="0" baseField="0" baseItem="0" numFmtId="44"/>
  </dataFields>
  <formats count="8">
    <format dxfId="219">
      <pivotArea outline="0" collapsedLevelsAreSubtotals="1" fieldPosition="0"/>
    </format>
    <format dxfId="218">
      <pivotArea dataOnly="0" labelOnly="1" fieldPosition="0">
        <references count="1">
          <reference field="4" count="0"/>
        </references>
      </pivotArea>
    </format>
    <format dxfId="217">
      <pivotArea type="all" dataOnly="0" outline="0" fieldPosition="0"/>
    </format>
    <format dxfId="216">
      <pivotArea outline="0" collapsedLevelsAreSubtotals="1" fieldPosition="0"/>
    </format>
    <format dxfId="215">
      <pivotArea field="4" type="button" dataOnly="0" labelOnly="1" outline="0" axis="axisRow" fieldPosition="0"/>
    </format>
    <format dxfId="214">
      <pivotArea dataOnly="0" labelOnly="1" fieldPosition="0">
        <references count="1">
          <reference field="4" count="0"/>
        </references>
      </pivotArea>
    </format>
    <format dxfId="213">
      <pivotArea dataOnly="0" labelOnly="1" grandRow="1" outline="0" fieldPosition="0"/>
    </format>
    <format dxfId="212">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6C75FA0-B755-4583-BDDA-8730BBC06912}" name="Sales_Average" cacheId="63" applyNumberFormats="0" applyBorderFormats="0" applyFontFormats="0" applyPatternFormats="0" applyAlignmentFormats="0" applyWidthHeightFormats="1" dataCaption="Values" tag="1c6bc9e1-2af9-441d-a097-256f5c23f734" updatedVersion="8" minRefreshableVersion="5" useAutoFormatting="1" subtotalHiddenItems="1" itemPrintTitles="1" createdVersion="8" indent="0" outline="1" outlineData="1" multipleFieldFilters="0">
  <location ref="G3:G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Sales" fld="0" subtotal="average" baseField="0" baseItem="0" numFmtId="2"/>
  </dataFields>
  <formats count="4">
    <format dxfId="223">
      <pivotArea outline="0" collapsedLevelsAreSubtotals="1" fieldPosition="0"/>
    </format>
    <format dxfId="222">
      <pivotArea type="all" dataOnly="0" outline="0" fieldPosition="0"/>
    </format>
    <format dxfId="221">
      <pivotArea outline="0" collapsedLevelsAreSubtotals="1" fieldPosition="0"/>
    </format>
    <format dxfId="220">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16CB670-6F3A-44E1-99EC-C2849220956A}" name="Sales_Ship_Mode" cacheId="5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G18:H23"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Sales" fld="0" subtotal="count" baseField="0" baseItem="0"/>
  </dataFields>
  <formats count="6">
    <format dxfId="229">
      <pivotArea type="all" dataOnly="0" outline="0" fieldPosition="0"/>
    </format>
    <format dxfId="228">
      <pivotArea outline="0" collapsedLevelsAreSubtotals="1" fieldPosition="0"/>
    </format>
    <format dxfId="227">
      <pivotArea field="1" type="button" dataOnly="0" labelOnly="1" outline="0" axis="axisRow" fieldPosition="0"/>
    </format>
    <format dxfId="226">
      <pivotArea dataOnly="0" labelOnly="1" fieldPosition="0">
        <references count="1">
          <reference field="1" count="0"/>
        </references>
      </pivotArea>
    </format>
    <format dxfId="225">
      <pivotArea dataOnly="0" labelOnly="1" grandRow="1" outline="0" fieldPosition="0"/>
    </format>
    <format dxfId="224">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ales"/>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6BE71F1-C40A-428A-98FD-6F9F5759C352}" name="Profit as Percent" cacheId="27" applyNumberFormats="0" applyBorderFormats="0" applyFontFormats="0" applyPatternFormats="0" applyAlignmentFormats="0" applyWidthHeightFormats="1" dataCaption="Values" tag="b024fd55-7269-47de-8172-2514c9e03ba2" updatedVersion="8" minRefreshableVersion="5" useAutoFormatting="1" subtotalHiddenItems="1" itemPrintTitles="1" createdVersion="8" indent="0" outline="1" outlineData="1" multipleFieldFilters="0" chartFormat="4">
  <location ref="N3:O8" firstHeaderRow="1" firstDataRow="1" firstDataCol="1"/>
  <pivotFields count="6">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t="grand">
      <x/>
    </i>
  </rowItems>
  <colItems count="1">
    <i/>
  </colItems>
  <dataFields count="1">
    <dataField name="Sum of Profit" fld="4" showDataAs="percent" baseField="3" baseItem="1048828" numFmtId="10"/>
  </dataFields>
  <formats count="6">
    <format dxfId="235">
      <pivotArea type="all" dataOnly="0" outline="0" fieldPosition="0"/>
    </format>
    <format dxfId="234">
      <pivotArea outline="0" collapsedLevelsAreSubtotals="1" fieldPosition="0"/>
    </format>
    <format dxfId="233">
      <pivotArea field="3" type="button" dataOnly="0" labelOnly="1" outline="0" axis="axisRow" fieldPosition="0"/>
    </format>
    <format dxfId="232">
      <pivotArea dataOnly="0" labelOnly="1" fieldPosition="0">
        <references count="1">
          <reference field="3" count="0"/>
        </references>
      </pivotArea>
    </format>
    <format dxfId="231">
      <pivotArea dataOnly="0" labelOnly="1" grandRow="1" outline="0" fieldPosition="0"/>
    </format>
    <format dxfId="23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4">
    <rowHierarchyUsage hierarchyUsage="21"/>
    <rowHierarchyUsage hierarchyUsage="22"/>
    <rowHierarchyUsage hierarchyUsage="2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9202D28-092C-4D7E-90AD-2B1CFDA4B71A}" name="Sales_Discount" cacheId="5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32:G3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fld="0" baseField="0" baseItem="0" numFmtId="164"/>
  </dataFields>
  <formats count="4">
    <format dxfId="239">
      <pivotArea outline="0" collapsedLevelsAreSubtotals="1" fieldPosition="0"/>
    </format>
    <format dxfId="238">
      <pivotArea type="all" dataOnly="0" outline="0" fieldPosition="0"/>
    </format>
    <format dxfId="237">
      <pivotArea outline="0" collapsedLevelsAreSubtotals="1" fieldPosition="0"/>
    </format>
    <format dxfId="236">
      <pivotArea dataOnly="0" labelOnly="1" outline="0" axis="axisValues" fieldPosition="0"/>
    </format>
  </formats>
  <pivotHierarchies count="50">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Sales].[Region].&amp;[Central]"/>
      </members>
    </pivotHierarchy>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csv!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6015137-BBC5-4F11-AA09-811F7C29277F}" sourceName="[Sales].[Category]">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ales_Count_Product"/>
    <pivotTable tabId="6" name="Sales_Ship_Mode"/>
    <pivotTable tabId="6" name="Sales_Average_Quant_Ordered"/>
    <pivotTable tabId="6" name="Sales_Average"/>
    <pivotTable tabId="6" name="Sales_Count"/>
    <pivotTable tabId="6" name="SCDP Over Time"/>
    <pivotTable tabId="6" name="Sales QoQ %"/>
    <pivotTable tabId="6" name="Sales Over Time"/>
    <pivotTable tabId="6" name="Sales_total"/>
  </pivotTables>
  <data>
    <olap pivotCacheId="710717887">
      <levels count="2">
        <level uniqueName="[Sales].[Category].[(All)]" sourceCaption="(All)" count="0"/>
        <level uniqueName="[Sales].[Category].[Category]" sourceCaption="Category" count="3">
          <ranges>
            <range startItem="0">
              <i n="[Sales].[Category].&amp;[Furniture]" c="Furniture"/>
              <i n="[Sales].[Category].&amp;[Office Supplies]" c="Office Supplies"/>
              <i n="[Sales].[Category].&amp;[Technology]" c="Technology"/>
            </range>
          </ranges>
        </level>
      </levels>
      <selections count="1">
        <selection n="[Sales].[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68098C04-0BC7-4247-866C-3051AE6AEF2A}" sourceName="[Sales].[State]">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ales_Ship_Mode"/>
    <pivotTable tabId="6" name="Sales_Count_Product"/>
    <pivotTable tabId="6" name="SCDP Over Time"/>
    <pivotTable tabId="6" name="Sales_Count"/>
    <pivotTable tabId="6" name="Sales_Average_Quant_Ordered"/>
    <pivotTable tabId="6" name="Sales_Average"/>
    <pivotTable tabId="6" name="Sales QoQ %"/>
    <pivotTable tabId="6" name="Sales Over Time"/>
    <pivotTable tabId="6" name="Sales_total"/>
  </pivotTables>
  <data>
    <olap pivotCacheId="710717887">
      <levels count="2">
        <level uniqueName="[Sales].[State].[(All)]" sourceCaption="(All)" count="0"/>
        <level uniqueName="[Sales].[State].[State]" sourceCaption="State" count="49">
          <ranges>
            <range startItem="0">
              <i n="[Sales].[State].&amp;[Illinois]" c="Illinois"/>
              <i n="[Sales].[State].&amp;[Indiana]" c="Indiana"/>
              <i n="[Sales].[State].&amp;[Iowa]" c="Iowa"/>
              <i n="[Sales].[State].&amp;[Kansas]" c="Kansas"/>
              <i n="[Sales].[State].&amp;[Michigan]" c="Michigan"/>
              <i n="[Sales].[State].&amp;[Minnesota]" c="Minnesota"/>
              <i n="[Sales].[State].&amp;[Missouri]" c="Missouri"/>
              <i n="[Sales].[State].&amp;[Nebraska]" c="Nebraska"/>
              <i n="[Sales].[State].&amp;[North Dakota]" c="North Dakota"/>
              <i n="[Sales].[State].&amp;[Oklahoma]" c="Oklahoma"/>
              <i n="[Sales].[State].&amp;[South Dakota]" c="South Dakota"/>
              <i n="[Sales].[State].&amp;[Texas]" c="Texas"/>
              <i n="[Sales].[State].&amp;[Wisconsin]" c="Wisconsin"/>
              <i n="[Sales].[State].&amp;[Alabama]" c="Alabama" nd="1"/>
              <i n="[Sales].[State].&amp;[Arizona]" c="Arizona" nd="1"/>
              <i n="[Sales].[State].&amp;[Arkansas]" c="Arkansas" nd="1"/>
              <i n="[Sales].[State].&amp;[California]" c="California" nd="1"/>
              <i n="[Sales].[State].&amp;[Colorado]" c="Colorado" nd="1"/>
              <i n="[Sales].[State].&amp;[Connecticut]" c="Connecticut" nd="1"/>
              <i n="[Sales].[State].&amp;[Delaware]" c="Delaware" nd="1"/>
              <i n="[Sales].[State].&amp;[District of Columbia]" c="District of Columbia" nd="1"/>
              <i n="[Sales].[State].&amp;[Florida]" c="Florida" nd="1"/>
              <i n="[Sales].[State].&amp;[Georgia]" c="Georgia" nd="1"/>
              <i n="[Sales].[State].&amp;[Idaho]" c="Idaho" nd="1"/>
              <i n="[Sales].[State].&amp;[Kentucky]" c="Kentucky" nd="1"/>
              <i n="[Sales].[State].&amp;[Louisiana]" c="Louisiana" nd="1"/>
              <i n="[Sales].[State].&amp;[Maine]" c="Maine" nd="1"/>
              <i n="[Sales].[State].&amp;[Maryland]" c="Maryland" nd="1"/>
              <i n="[Sales].[State].&amp;[Massachusetts]" c="Massachusetts" nd="1"/>
              <i n="[Sales].[State].&amp;[Mississippi]" c="Mississippi" nd="1"/>
              <i n="[Sales].[State].&amp;[Montana]" c="Montana" nd="1"/>
              <i n="[Sales].[State].&amp;[Nevada]" c="Nevada" nd="1"/>
              <i n="[Sales].[State].&amp;[New Hampshire]" c="New Hampshire" nd="1"/>
              <i n="[Sales].[State].&amp;[New Jersey]" c="New Jersey" nd="1"/>
              <i n="[Sales].[State].&amp;[New Mexico]" c="New Mexico" nd="1"/>
              <i n="[Sales].[State].&amp;[New York]" c="New York" nd="1"/>
              <i n="[Sales].[State].&amp;[North Carolina]" c="North Carolina" nd="1"/>
              <i n="[Sales].[State].&amp;[Ohio]" c="Ohio" nd="1"/>
              <i n="[Sales].[State].&amp;[Oregon]" c="Oregon" nd="1"/>
              <i n="[Sales].[State].&amp;[Pennsylvania]" c="Pennsylvania" nd="1"/>
              <i n="[Sales].[State].&amp;[Rhode Island]" c="Rhode Island" nd="1"/>
              <i n="[Sales].[State].&amp;[South Carolina]" c="South Carolina" nd="1"/>
              <i n="[Sales].[State].&amp;[Tennessee]" c="Tennessee" nd="1"/>
              <i n="[Sales].[State].&amp;[Utah]" c="Utah" nd="1"/>
              <i n="[Sales].[State].&amp;[Vermont]" c="Vermont" nd="1"/>
              <i n="[Sales].[State].&amp;[Virginia]" c="Virginia" nd="1"/>
              <i n="[Sales].[State].&amp;[Washington]" c="Washington" nd="1"/>
              <i n="[Sales].[State].&amp;[West Virginia]" c="West Virginia" nd="1"/>
              <i n="[Sales].[State].&amp;[Wyoming]" c="Wyoming" nd="1"/>
            </range>
          </ranges>
        </level>
      </levels>
      <selections count="1">
        <selection n="[Sales].[Stat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7881EBA7-B403-4886-A75A-4FE1A1C7BB0A}" sourceName="[Sales].[Sub-Category]">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ales_Count_Product"/>
    <pivotTable tabId="6" name="Sales_Ship_Mode"/>
    <pivotTable tabId="6" name="Sales_Average_Quant_Ordered"/>
    <pivotTable tabId="6" name="Sales_Average"/>
    <pivotTable tabId="6" name="Sales_Count"/>
    <pivotTable tabId="6" name="SCDP Over Time"/>
    <pivotTable tabId="6" name="Sales QoQ %"/>
    <pivotTable tabId="6" name="Sales Over Time"/>
    <pivotTable tabId="6" name="Sales_total"/>
  </pivotTables>
  <data>
    <olap pivotCacheId="710717887">
      <levels count="2">
        <level uniqueName="[Sales].[Sub-Category].[(All)]" sourceCaption="(All)" count="0"/>
        <level uniqueName="[Sales].[Sub-Category].[Sub-Category]" sourceCaption="Sub-Category" count="17">
          <ranges>
            <range startItem="0">
              <i n="[Sales].[Sub-Category].&amp;[Accessories]" c="Accessories"/>
              <i n="[Sales].[Sub-Category].&amp;[Appliances]" c="Appliances"/>
              <i n="[Sales].[Sub-Category].&amp;[Art]" c="Art"/>
              <i n="[Sales].[Sub-Category].&amp;[Binders]" c="Binders"/>
              <i n="[Sales].[Sub-Category].&amp;[Bookcases]" c="Bookcases"/>
              <i n="[Sales].[Sub-Category].&amp;[Chairs]" c="Chairs"/>
              <i n="[Sales].[Sub-Category].&amp;[Copiers]" c="Copiers"/>
              <i n="[Sales].[Sub-Category].&amp;[Envelopes]" c="Envelopes"/>
              <i n="[Sales].[Sub-Category].&amp;[Fasteners]" c="Fasteners"/>
              <i n="[Sales].[Sub-Category].&amp;[Furnishings]" c="Furnishings"/>
              <i n="[Sales].[Sub-Category].&amp;[Labels]" c="Labels"/>
              <i n="[Sales].[Sub-Category].&amp;[Machines]" c="Machines"/>
              <i n="[Sales].[Sub-Category].&amp;[Paper]" c="Paper"/>
              <i n="[Sales].[Sub-Category].&amp;[Phones]" c="Phones"/>
              <i n="[Sales].[Sub-Category].&amp;[Storage]" c="Storage"/>
              <i n="[Sales].[Sub-Category].&amp;[Supplies]" c="Supplies"/>
              <i n="[Sales].[Sub-Category].&amp;[Tables]" c="Tables"/>
            </range>
          </ranges>
        </level>
      </levels>
      <selections count="1">
        <selection n="[Sales].[Sub-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61E129A2-7B92-4FBB-95AA-BADB9AD90711}" sourceName="[Sales].[Segment]">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ales_Ship_Mode"/>
    <pivotTable tabId="6" name="Sales_Count_Product"/>
    <pivotTable tabId="6" name="Sales_Average_Quant_Ordered"/>
    <pivotTable tabId="6" name="Sales_Average"/>
    <pivotTable tabId="6" name="Sales_Count"/>
    <pivotTable tabId="6" name="SCDP Over Time"/>
    <pivotTable tabId="6" name="Sales QoQ %"/>
    <pivotTable tabId="6" name="Sales Over Time"/>
    <pivotTable tabId="6" name="Sales_total"/>
  </pivotTables>
  <data>
    <olap pivotCacheId="710717887">
      <levels count="2">
        <level uniqueName="[Sales].[Segment].[(All)]" sourceCaption="(All)" count="0"/>
        <level uniqueName="[Sales].[Segment].[Segment]" sourceCaption="Segment" count="3">
          <ranges>
            <range startItem="0">
              <i n="[Sales].[Segment].&amp;[Consumer]" c="Consumer"/>
              <i n="[Sales].[Segment].&amp;[Corporate]" c="Corporate"/>
              <i n="[Sales].[Segment].&amp;[Home Office]" c="Home Office"/>
            </range>
          </ranges>
        </level>
      </levels>
      <selections count="1">
        <selection n="[Sales].[Segment].[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E6578AE-9188-4518-A3EF-81DD41A6B10D}" sourceName="[Sales].[Region]">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ales_Ship_Mode"/>
    <pivotTable tabId="6" name="Sales_Count_Product"/>
    <pivotTable tabId="6" name="Sales_Average_Quant_Ordered"/>
    <pivotTable tabId="6" name="Sales_Average"/>
    <pivotTable tabId="6" name="Sales_Count"/>
    <pivotTable tabId="6" name="SCDP Over Time"/>
    <pivotTable tabId="6" name="Sales QoQ %"/>
    <pivotTable tabId="6" name="Sales Over Time"/>
    <pivotTable tabId="6" name="Sales_total"/>
  </pivotTables>
  <data>
    <olap pivotCacheId="710717887">
      <levels count="2">
        <level uniqueName="[Sales].[Region].[(All)]" sourceCaption="(All)" count="0"/>
        <level uniqueName="[Sales].[Region].[Region]" sourceCaption="Region" count="4">
          <ranges>
            <range startItem="0">
              <i n="[Sales].[Region].&amp;[Central]" c="Central"/>
              <i n="[Sales].[Region].&amp;[East]" c="East"/>
              <i n="[Sales].[Region].&amp;[South]" c="South"/>
              <i n="[Sales].[Region].&amp;[West]" c="West"/>
            </range>
          </ranges>
        </level>
      </levels>
      <selections count="1">
        <selection n="[Sales].[Region].&amp;[Centra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16BDAC52-DDE7-48DE-9933-C3598CEDD064}" sourceName="[Sales].[Ship Mode]">
  <pivotTables>
    <pivotTable tabId="6" name="Profit Over Time"/>
    <pivotTable tabId="6" name="Profit as Percent"/>
    <pivotTable tabId="6" name="Profit Count Sales"/>
    <pivotTable tabId="6" name="Profit Count Unprofitable Count"/>
    <pivotTable tabId="6" name="Profit OVer Sales"/>
    <pivotTable tabId="6" name="Profit Sum"/>
    <pivotTable tabId="6" name="Profit_Aver"/>
    <pivotTable tabId="6" name="Main Sales Count &amp; % Delta"/>
    <pivotTable tabId="6" name="Main Segment Sales"/>
    <pivotTable tabId="6" name="Sales_Discount"/>
    <pivotTable tabId="6" name="SCDP Over Time"/>
    <pivotTable tabId="6" name="Sales_Count_Product"/>
    <pivotTable tabId="6" name="Sales_Average"/>
    <pivotTable tabId="6" name="Sales Over Time"/>
    <pivotTable tabId="6" name="Sales QoQ %"/>
    <pivotTable tabId="6" name="Sales_Ship_Mode"/>
    <pivotTable tabId="6" name="Sales_Average_Quant_Ordered"/>
    <pivotTable tabId="6" name="Sales_Count"/>
    <pivotTable tabId="6" name="Sales_total"/>
  </pivotTables>
  <data>
    <olap pivotCacheId="710717887">
      <levels count="2">
        <level uniqueName="[Sales].[Ship Mode].[(All)]" sourceCaption="(All)" count="0"/>
        <level uniqueName="[Sales].[Ship Mode].[Ship Mode]" sourceCaption="Ship Mode" count="4">
          <ranges>
            <range startItem="0">
              <i n="[Sales].[Ship Mode].&amp;[First Class]" c="First Class"/>
              <i n="[Sales].[Ship Mode].&amp;[Same Day]" c="Same Day"/>
              <i n="[Sales].[Ship Mode].&amp;[Second Class]" c="Second Class"/>
              <i n="[Sales].[Ship Mode].&amp;[Standard Class]" c="Standard Class"/>
            </range>
          </ranges>
        </level>
      </levels>
      <selections count="1">
        <selection n="[Sales].[Ship M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2E2C7012-5E85-4F08-94B0-9F7224E748D6}" cache="Slicer_Category1" caption="Category" level="1" style="SlicerStyleLight3" rowHeight="241300"/>
  <slicer name="State 2" xr10:uid="{A46C27F7-43C0-4320-9AC8-4738256AFF8C}" cache="Slicer_State1" caption="State" columnCount="2" level="1" style="SlicerStyleLight3" rowHeight="182880"/>
  <slicer name="Sub-Category 2" xr10:uid="{94F919BE-33BD-4F11-9B28-DBD7D9BD395F}" cache="Slicer_Sub_Category1" caption="Sub-Category" columnCount="3" level="1" style="SlicerStyleLight3" rowHeight="182880"/>
  <slicer name="Segment 2" xr10:uid="{1AD6EA7B-72D5-4802-A5C3-AFF20C11F3E2}" cache="Slicer_Segment1" caption="Segment" level="1" style="SlicerStyleLight3" rowHeight="241300"/>
  <slicer name="Region 2" xr10:uid="{0D98B7A7-A156-4A27-8CF6-6C2CA530E0E6}" cache="Slicer_Region1" caption="Region" level="1" style="SlicerStyleLight3" rowHeight="241300"/>
  <slicer name="Ship Mode 2" xr10:uid="{299ABD58-DFFA-464E-8335-6E7D6D732ACC}" cache="Slicer_Ship_Mode1" caption="Ship Mode" level="1"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F435D71-4F15-42E8-8E1B-5DDA6E5DD3BA}" cache="Slicer_Category1" caption="Category" level="1" rowHeight="182880"/>
  <slicer name="State 1" xr10:uid="{0CF2B46F-186B-4F66-8E80-11AE14CD44D7}" cache="Slicer_State1" caption="State" columnCount="2" level="1" rowHeight="182880"/>
  <slicer name="Sub-Category 1" xr10:uid="{95940CE1-783E-4B42-8B5A-F66F3FE58C14}" cache="Slicer_Sub_Category1" caption="Sub-Category" columnCount="3" level="1" rowHeight="241300"/>
  <slicer name="Segment 1" xr10:uid="{52066FE6-6CF3-499A-B038-23E4E6B45360}" cache="Slicer_Segment1" caption="Segment" level="1" rowHeight="241300"/>
  <slicer name="Region 1" xr10:uid="{1D08CAD2-0AB6-4B4E-801B-D7AD964A909A}" cache="Slicer_Region1" caption="Region" level="1" rowHeight="182880"/>
  <slicer name="Ship Mode 1" xr10:uid="{BC0C0B39-AF03-478A-8541-619BF1B9F1EE}" cache="Slicer_Ship_Mode1" caption="Ship Mode" level="1" rowHeight="1828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D384A5E-4E64-44E4-A0C0-C0F4984360AE}" cache="Slicer_Category1" caption="Category" level="1" style="SlicerStyleDark6" rowHeight="241300"/>
  <slicer name="State" xr10:uid="{BBD6DCD3-69D2-46BF-831F-B5B0DE7A5640}" cache="Slicer_State1" caption="State" columnCount="2" level="1" style="SlicerStyleDark6" rowHeight="182880"/>
  <slicer name="Sub-Category" xr10:uid="{21CA4541-5D74-484F-8BF1-584949574978}" cache="Slicer_Sub_Category1" caption="Sub-Category" columnCount="3" level="1" style="SlicerStyleDark6" rowHeight="241300"/>
  <slicer name="Segment" xr10:uid="{7EC5BF95-5F83-4668-9E88-F8F5637AD5D4}" cache="Slicer_Segment1" caption="Segment" level="1" style="SlicerStyleDark6" rowHeight="241300"/>
  <slicer name="Region" xr10:uid="{C630007F-D477-45B2-8309-B98DA2939068}" cache="Slicer_Region1" caption="Region" level="1" style="SlicerStyleDark6" rowHeight="182880"/>
  <slicer name="Ship Mode" xr10:uid="{D1F75524-4D3C-4E36-AF79-D181E9154ADE}" cache="Slicer_Ship_Mode1" caption="Ship Mode" level="1" style="SlicerStyleDark6"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U9995" totalsRowShown="0">
  <autoFilter ref="A1:U9995" xr:uid="{00000000-000C-0000-FFFF-FFFF00000000}"/>
  <tableColumns count="21">
    <tableColumn id="1" xr3:uid="{00000000-0010-0000-0000-000001000000}" name="Row ID"/>
    <tableColumn id="2" xr3:uid="{00000000-0010-0000-0000-000002000000}" name="Order ID"/>
    <tableColumn id="3" xr3:uid="{00000000-0010-0000-0000-000003000000}" name="Order Date" dataDxfId="242"/>
    <tableColumn id="4" xr3:uid="{00000000-0010-0000-0000-000004000000}" name="Ship Date" dataDxfId="241"/>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dataDxfId="24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2" xr10:uid="{14CF6169-CF39-48A3-A645-146B33668CE3}" sourceName="[Sales].[Order Date]">
  <pivotTables>
    <pivotTable tabId="6" name="Main Sales Count &amp; % Delta"/>
    <pivotTable tabId="6" name="Main Segment Sales"/>
    <pivotTable tabId="6" name="Profit_Aver"/>
    <pivotTable tabId="6" name="Profit Over Time"/>
    <pivotTable tabId="6" name="Profit as Percent"/>
    <pivotTable tabId="6" name="Profit Sum"/>
    <pivotTable tabId="6" name="Profit Count Sales"/>
    <pivotTable tabId="6" name="Profit Count Unprofitable Count"/>
    <pivotTable tabId="6" name="Profit OVer Sales"/>
    <pivotTable tabId="6" name="Sales_total"/>
    <pivotTable tabId="6" name="Sales_Ship_Mode"/>
    <pivotTable tabId="6" name="Sales_Discount"/>
    <pivotTable tabId="6" name="Sales_Count_Product"/>
    <pivotTable tabId="6" name="Sales_Count"/>
    <pivotTable tabId="6" name="Sales_Average_Quant_Ordered"/>
    <pivotTable tabId="6" name="Sales_Average"/>
    <pivotTable tabId="6" name="SCDP Over Time"/>
    <pivotTable tabId="6" name="Sales Over Time"/>
    <pivotTable tabId="6" name="Sales QoQ %"/>
  </pivotTables>
  <state minimalRefreshVersion="6" lastRefreshVersion="6" pivotCacheId="129786952"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84979023-EA85-451B-851D-03255CAD37C6}" cache="Timeline_Order_Date2" caption="Order Date" level="0" selectionLevel="0" scrollPosition="2014-01-01T00:00:00" style="TimeSlicerStyleLight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6D0E0C31-997A-49D0-AC5D-A1EF553F2D43}" cache="Timeline_Order_Date2" caption="Order Date" level="0" selectionLevel="0"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7D6311B-4519-4704-B25A-F7435C16D3EE}" cache="Timeline_Order_Date2" caption="Order Date" showSelectionLabel="0" showHorizontalScrollbar="0" level="2" selectionLevel="2" scrollPosition="2016-08-01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08B0D-0922-4B39-B4AE-2D0D67D48794}">
  <dimension ref="A3:F15"/>
  <sheetViews>
    <sheetView workbookViewId="0">
      <selection activeCell="G17" sqref="G17"/>
    </sheetView>
  </sheetViews>
  <sheetFormatPr defaultRowHeight="15" x14ac:dyDescent="0.25"/>
  <sheetData>
    <row r="3" spans="1:6" x14ac:dyDescent="0.25">
      <c r="F3" t="s">
        <v>10975</v>
      </c>
    </row>
    <row r="7" spans="1:6" x14ac:dyDescent="0.25">
      <c r="A7" t="s">
        <v>10969</v>
      </c>
    </row>
    <row r="9" spans="1:6" x14ac:dyDescent="0.25">
      <c r="A9" t="s">
        <v>10972</v>
      </c>
    </row>
    <row r="10" spans="1:6" x14ac:dyDescent="0.25">
      <c r="A10" t="s">
        <v>10973</v>
      </c>
    </row>
    <row r="12" spans="1:6" x14ac:dyDescent="0.25">
      <c r="A12" t="s">
        <v>10970</v>
      </c>
    </row>
    <row r="13" spans="1:6" x14ac:dyDescent="0.25">
      <c r="A13" t="s">
        <v>10971</v>
      </c>
    </row>
    <row r="15" spans="1:6" x14ac:dyDescent="0.25">
      <c r="A15" t="s">
        <v>10974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2E406-6776-47B3-AF38-FA4E2989818B}">
  <sheetPr>
    <tabColor theme="0"/>
  </sheetPr>
  <dimension ref="A1"/>
  <sheetViews>
    <sheetView showGridLines="0" topLeftCell="A4"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F4B6-6B44-4216-9F5A-77651DA30B88}">
  <sheetPr>
    <tabColor theme="8"/>
  </sheetPr>
  <dimension ref="A1"/>
  <sheetViews>
    <sheetView showGridLines="0" topLeftCell="F1" workbookViewId="0"/>
  </sheetViews>
  <sheetFormatPr defaultRowHeight="15" x14ac:dyDescent="0.25"/>
  <cols>
    <col min="1" max="1" width="13.140625" bestFit="1" customWidth="1"/>
    <col min="2" max="2" width="12.5703125" bestFit="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P19"/>
  <sheetViews>
    <sheetView showGridLines="0" topLeftCell="M1" workbookViewId="0"/>
  </sheetViews>
  <sheetFormatPr defaultRowHeight="15" x14ac:dyDescent="0.25"/>
  <sheetData>
    <row r="19" spans="16:16" ht="30.75" x14ac:dyDescent="0.4">
      <c r="P19" s="26"/>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38A38-1804-42B6-B3E1-36ED39B1952F}">
  <dimension ref="B1:J16"/>
  <sheetViews>
    <sheetView tabSelected="1" workbookViewId="0">
      <selection activeCell="J23" sqref="J23"/>
    </sheetView>
  </sheetViews>
  <sheetFormatPr defaultRowHeight="15" x14ac:dyDescent="0.25"/>
  <cols>
    <col min="1" max="1" width="5.140625" customWidth="1"/>
    <col min="2" max="2" width="18.7109375" customWidth="1"/>
    <col min="3" max="4" width="13.28515625" customWidth="1"/>
    <col min="5" max="5" width="12.85546875" customWidth="1"/>
    <col min="6" max="6" width="13.5703125" customWidth="1"/>
    <col min="7" max="7" width="12.42578125" customWidth="1"/>
    <col min="8" max="8" width="13.140625" customWidth="1"/>
    <col min="9" max="9" width="15.140625" customWidth="1"/>
    <col min="10" max="10" width="11.42578125" customWidth="1"/>
    <col min="15" max="15" width="9" customWidth="1"/>
  </cols>
  <sheetData>
    <row r="1" spans="2:10" ht="15.75" thickBot="1" x14ac:dyDescent="0.3"/>
    <row r="2" spans="2:10" ht="15.75" thickBot="1" x14ac:dyDescent="0.3">
      <c r="B2" s="76" t="s">
        <v>10976</v>
      </c>
      <c r="C2" s="77"/>
      <c r="D2" s="77"/>
      <c r="E2" s="77"/>
      <c r="F2" s="77"/>
      <c r="G2" s="77"/>
      <c r="H2" s="77"/>
      <c r="I2" s="77"/>
      <c r="J2" s="78"/>
    </row>
    <row r="3" spans="2:10" ht="15.75" thickBot="1" x14ac:dyDescent="0.3">
      <c r="B3" s="61"/>
      <c r="C3" s="74">
        <v>2014</v>
      </c>
      <c r="D3" s="75"/>
      <c r="E3" s="74">
        <v>2015</v>
      </c>
      <c r="F3" s="75"/>
      <c r="G3" s="74">
        <v>2016</v>
      </c>
      <c r="H3" s="75"/>
      <c r="I3" s="74">
        <v>2017</v>
      </c>
      <c r="J3" s="75"/>
    </row>
    <row r="4" spans="2:10" x14ac:dyDescent="0.25">
      <c r="B4" s="65" t="s">
        <v>17</v>
      </c>
      <c r="C4" s="50">
        <v>484247.49810000003</v>
      </c>
      <c r="D4" s="51">
        <v>0</v>
      </c>
      <c r="E4" s="50">
        <v>470532.50900000002</v>
      </c>
      <c r="F4" s="51">
        <f>(E4-C4)/C4</f>
        <v>-2.8322271470296329E-2</v>
      </c>
      <c r="G4" s="50">
        <v>609205.598</v>
      </c>
      <c r="H4" s="51">
        <f t="shared" ref="H4:H9" si="0">(G4-E4)/E4</f>
        <v>0.29471521382170851</v>
      </c>
      <c r="I4" s="50">
        <v>733215.25520000001</v>
      </c>
      <c r="J4" s="51">
        <f t="shared" ref="J4:J9" si="1">(I4-G4)/G4</f>
        <v>0.20355961535337044</v>
      </c>
    </row>
    <row r="5" spans="2:10" x14ac:dyDescent="0.25">
      <c r="B5" s="66" t="s">
        <v>10947</v>
      </c>
      <c r="C5" s="32">
        <v>434388.06400000001</v>
      </c>
      <c r="D5" s="52">
        <v>0</v>
      </c>
      <c r="E5" s="32">
        <v>408586.81530000007</v>
      </c>
      <c r="F5" s="52">
        <f>(E5-C5)/C5</f>
        <v>-5.939677177685973E-2</v>
      </c>
      <c r="G5" s="32">
        <v>527010.10370000009</v>
      </c>
      <c r="H5" s="52">
        <f t="shared" si="0"/>
        <v>0.28983629418646101</v>
      </c>
      <c r="I5" s="32">
        <v>639257.76560000004</v>
      </c>
      <c r="J5" s="52">
        <f t="shared" si="1"/>
        <v>0.21298958238549598</v>
      </c>
    </row>
    <row r="6" spans="2:10" x14ac:dyDescent="0.25">
      <c r="B6" s="66" t="s">
        <v>19</v>
      </c>
      <c r="C6" s="32">
        <v>315.45999999999623</v>
      </c>
      <c r="D6" s="52">
        <v>0</v>
      </c>
      <c r="E6" s="32">
        <v>327.08999999999997</v>
      </c>
      <c r="F6" s="52">
        <f>(E6-C6)/C6</f>
        <v>3.686679769227124E-2</v>
      </c>
      <c r="G6" s="32">
        <v>400.31999999999374</v>
      </c>
      <c r="H6" s="52">
        <f t="shared" si="0"/>
        <v>0.22388333486194556</v>
      </c>
      <c r="I6" s="32">
        <v>518.22</v>
      </c>
      <c r="J6" s="52">
        <f t="shared" si="1"/>
        <v>0.29451438848922895</v>
      </c>
    </row>
    <row r="7" spans="2:10" ht="15.75" thickBot="1" x14ac:dyDescent="0.3">
      <c r="B7" s="66" t="s">
        <v>10981</v>
      </c>
      <c r="C7" s="53">
        <f>C4-C5-C6</f>
        <v>49543.974100000014</v>
      </c>
      <c r="D7" s="52">
        <f>D4-D5-D6</f>
        <v>0</v>
      </c>
      <c r="E7" s="53">
        <f>E4-E5-E6</f>
        <v>61618.603699999949</v>
      </c>
      <c r="F7" s="52">
        <f>(E7-C7)/C7</f>
        <v>0.24371540271735956</v>
      </c>
      <c r="G7" s="53">
        <f>G4-G5-G6</f>
        <v>81795.174299999911</v>
      </c>
      <c r="H7" s="52">
        <f t="shared" si="0"/>
        <v>0.32744284012394748</v>
      </c>
      <c r="I7" s="53">
        <f>I4-I5-I6</f>
        <v>93439.269599999971</v>
      </c>
      <c r="J7" s="52">
        <f t="shared" si="1"/>
        <v>0.14235675147892032</v>
      </c>
    </row>
    <row r="8" spans="2:10" ht="15.75" thickTop="1" x14ac:dyDescent="0.25">
      <c r="B8" s="66" t="s">
        <v>10983</v>
      </c>
      <c r="C8" s="54">
        <f>C7*0.24</f>
        <v>11890.553784000003</v>
      </c>
      <c r="D8" s="52">
        <v>0</v>
      </c>
      <c r="E8" s="54">
        <f>E7*0.24</f>
        <v>14788.464887999988</v>
      </c>
      <c r="F8" s="52">
        <f>(E8-C8)/C8</f>
        <v>0.24371540271735956</v>
      </c>
      <c r="G8" s="54">
        <f>G7*0.24</f>
        <v>19630.841831999976</v>
      </c>
      <c r="H8" s="52">
        <f t="shared" si="0"/>
        <v>0.32744284012394731</v>
      </c>
      <c r="I8" s="54">
        <f>I7*0.24</f>
        <v>22425.424703999994</v>
      </c>
      <c r="J8" s="52">
        <f t="shared" si="1"/>
        <v>0.14235675147892052</v>
      </c>
    </row>
    <row r="9" spans="2:10" ht="15.75" thickBot="1" x14ac:dyDescent="0.3">
      <c r="B9" s="67" t="s">
        <v>10982</v>
      </c>
      <c r="C9" s="55">
        <f>C7-C8</f>
        <v>37653.420316000011</v>
      </c>
      <c r="D9" s="56">
        <v>0</v>
      </c>
      <c r="E9" s="55">
        <f>E7-E8</f>
        <v>46830.138811999961</v>
      </c>
      <c r="F9" s="56">
        <f t="shared" ref="F9" si="2">(E9-C9)/C9</f>
        <v>0.24371540271735956</v>
      </c>
      <c r="G9" s="55">
        <f>G7-G8</f>
        <v>62164.332467999935</v>
      </c>
      <c r="H9" s="56">
        <f t="shared" si="0"/>
        <v>0.32744284012394753</v>
      </c>
      <c r="I9" s="55">
        <f>I7-I8</f>
        <v>71013.844895999981</v>
      </c>
      <c r="J9" s="56">
        <f t="shared" si="1"/>
        <v>0.14235675147892035</v>
      </c>
    </row>
    <row r="11" spans="2:10" ht="15.75" thickBot="1" x14ac:dyDescent="0.3"/>
    <row r="12" spans="2:10" ht="15.75" thickBot="1" x14ac:dyDescent="0.3">
      <c r="B12" s="60"/>
      <c r="C12" s="62">
        <v>2014</v>
      </c>
      <c r="D12" s="63">
        <v>2015</v>
      </c>
      <c r="E12" s="63">
        <v>2016</v>
      </c>
      <c r="F12" s="64">
        <v>2017</v>
      </c>
      <c r="G12" s="62">
        <v>2018</v>
      </c>
      <c r="H12" s="63">
        <v>2019</v>
      </c>
      <c r="I12" s="64">
        <v>2020</v>
      </c>
    </row>
    <row r="13" spans="2:10" x14ac:dyDescent="0.25">
      <c r="B13" s="65" t="s">
        <v>17</v>
      </c>
      <c r="C13" s="44">
        <f>_xlfn.XLOOKUP($B13,$B$4:$B$9,C$4:C$9)</f>
        <v>484247.49810000003</v>
      </c>
      <c r="D13" s="44">
        <f>_xlfn.XLOOKUP($B13,$B$4:$B$9,E$4:E$9)</f>
        <v>470532.50900000002</v>
      </c>
      <c r="E13" s="44">
        <f>_xlfn.XLOOKUP($B13,$B$4:$B$9,G$4:G$9)</f>
        <v>609205.598</v>
      </c>
      <c r="F13" s="57">
        <f>_xlfn.XLOOKUP($B13,$B$4:$B$9,I$4:I$9)</f>
        <v>733215.25520000001</v>
      </c>
      <c r="G13" s="68">
        <f>_xlfn.FORECAST.ETS(G12,$C$13:F$13,$C$12:F$12)</f>
        <v>814952.21894385351</v>
      </c>
      <c r="H13" s="69">
        <f>_xlfn.FORECAST.ETS(H12,$C$13:G$13,$C$12:G$12)</f>
        <v>913560.81519030151</v>
      </c>
      <c r="I13" s="70">
        <f>_xlfn.FORECAST.ETS(I12,$C$13:H$13,$C$12:H$12)</f>
        <v>1016072.9021717063</v>
      </c>
    </row>
    <row r="14" spans="2:10" x14ac:dyDescent="0.25">
      <c r="B14" s="66" t="s">
        <v>10947</v>
      </c>
      <c r="C14" s="44">
        <f t="shared" ref="C14:C16" si="3">_xlfn.XLOOKUP($B14,$B$4:$B$9,C$4:C$9)</f>
        <v>434388.06400000001</v>
      </c>
      <c r="D14" s="44">
        <f>_xlfn.XLOOKUP($B14,$B$4:$B$9,E$4:E$9)</f>
        <v>408586.81530000007</v>
      </c>
      <c r="E14" s="44">
        <f t="shared" ref="E14:E16" si="4">_xlfn.XLOOKUP($B14,$B$4:$B$9,G$4:G$9)</f>
        <v>527010.10370000009</v>
      </c>
      <c r="F14" s="57">
        <f t="shared" ref="F14:F16" si="5">_xlfn.XLOOKUP($B14,$B$4:$B$9,I$4:I$9)</f>
        <v>639257.76560000004</v>
      </c>
      <c r="G14" s="68">
        <f>_xlfn.FORECAST.ETS(G12,$C$14:F$14,$C$12:F$12)</f>
        <v>704776.59310243069</v>
      </c>
      <c r="H14" s="69">
        <f>_xlfn.FORECAST.ETS(H12,$C$14:G$14,$C$12:G$12)</f>
        <v>788245.61219240259</v>
      </c>
      <c r="I14" s="70">
        <f>_xlfn.FORECAST.ETS(I12,$C$14:H$14,$C$12:H$12)</f>
        <v>875320.57089735114</v>
      </c>
    </row>
    <row r="15" spans="2:10" x14ac:dyDescent="0.25">
      <c r="B15" s="66" t="s">
        <v>19</v>
      </c>
      <c r="C15" s="44">
        <f t="shared" si="3"/>
        <v>315.45999999999623</v>
      </c>
      <c r="D15" s="44">
        <f>_xlfn.XLOOKUP($B15,$B$4:$B$9,E$4:E$9)</f>
        <v>327.08999999999997</v>
      </c>
      <c r="E15" s="44">
        <f t="shared" si="4"/>
        <v>400.31999999999374</v>
      </c>
      <c r="F15" s="57">
        <f t="shared" si="5"/>
        <v>518.22</v>
      </c>
      <c r="G15" s="68">
        <f>_xlfn.FORECAST.ETS(G12,$C$15:F$15,$C$12:F$12)</f>
        <v>574.88262813744427</v>
      </c>
      <c r="H15" s="69">
        <f>_xlfn.FORECAST.ETS(H12,$C$15:G$15,$C$12:G$12)</f>
        <v>651.38788266234178</v>
      </c>
      <c r="I15" s="70">
        <f>_xlfn.FORECAST.ETS(I12,$C$15:H$15,$C$12:H$12)</f>
        <v>728.89008511382337</v>
      </c>
    </row>
    <row r="16" spans="2:10" ht="15.75" thickBot="1" x14ac:dyDescent="0.3">
      <c r="B16" s="67" t="s">
        <v>10981</v>
      </c>
      <c r="C16" s="58">
        <f t="shared" si="3"/>
        <v>49543.974100000014</v>
      </c>
      <c r="D16" s="58">
        <f>_xlfn.XLOOKUP($B16,$B$4:$B$9,E$4:E$9)</f>
        <v>61618.603699999949</v>
      </c>
      <c r="E16" s="58">
        <f t="shared" si="4"/>
        <v>81795.174299999911</v>
      </c>
      <c r="F16" s="59">
        <f t="shared" si="5"/>
        <v>93439.269599999971</v>
      </c>
      <c r="G16" s="71">
        <f>_xlfn.FORECAST.ETS(G12,$C$16:F$16,$C$12:F$12)</f>
        <v>110009.06739957817</v>
      </c>
      <c r="H16" s="72">
        <f>_xlfn.FORECAST.ETS(H12,$C$16:G$16,$C$12:G$12)</f>
        <v>122960.58468186652</v>
      </c>
      <c r="I16" s="73">
        <f>_xlfn.FORECAST.ETS(I12,$C$16:H$16,$C$12:H$12)</f>
        <v>141280.26882235199</v>
      </c>
    </row>
  </sheetData>
  <mergeCells count="5">
    <mergeCell ref="C3:D3"/>
    <mergeCell ref="E3:F3"/>
    <mergeCell ref="G3:H3"/>
    <mergeCell ref="I3:J3"/>
    <mergeCell ref="B2:J2"/>
  </mergeCells>
  <pageMargins left="0.7" right="0.7" top="0.75" bottom="0.75" header="0.3" footer="0.3"/>
  <ignoredErrors>
    <ignoredError sqref="F7 H7:H9 G7 I7 F9 G9 I9" formula="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9995"/>
  <sheetViews>
    <sheetView topLeftCell="J1" workbookViewId="0">
      <selection activeCell="U1" sqref="U1"/>
    </sheetView>
  </sheetViews>
  <sheetFormatPr defaultRowHeight="15" x14ac:dyDescent="0.25"/>
  <cols>
    <col min="1" max="5" width="12.7109375" customWidth="1"/>
    <col min="6" max="6" width="10.85546875" customWidth="1"/>
    <col min="7" max="21" width="12.710937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3"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s="27">
        <v>41.913600000000002</v>
      </c>
    </row>
    <row r="3" spans="1:23"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s="27">
        <v>219.58199999999999</v>
      </c>
    </row>
    <row r="4" spans="1:23"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s="27">
        <v>6.8714000000000004</v>
      </c>
    </row>
    <row r="5" spans="1:23"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s="27">
        <v>-383.03100000000001</v>
      </c>
      <c r="W5">
        <f>COUNTIF(Sales[Profit],"&lt;0")</f>
        <v>1871</v>
      </c>
    </row>
    <row r="6" spans="1:23"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s="27">
        <v>2.5164</v>
      </c>
      <c r="W6">
        <f>COUNTIF(Sales[Profit],"&gt;0")</f>
        <v>8058</v>
      </c>
    </row>
    <row r="7" spans="1:23"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s="27">
        <v>14.1694</v>
      </c>
      <c r="W7">
        <f>SUM(W5:W6)</f>
        <v>9929</v>
      </c>
    </row>
    <row r="8" spans="1:23"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s="27">
        <v>1.9656</v>
      </c>
      <c r="W8">
        <f>COUNTIF(Sales[Profit], "=0")</f>
        <v>65</v>
      </c>
    </row>
    <row r="9" spans="1:23"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s="27">
        <v>90.715199999999996</v>
      </c>
      <c r="W9">
        <f>COUNT(Sales[Profit])</f>
        <v>9994</v>
      </c>
    </row>
    <row r="10" spans="1:23"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s="27">
        <v>5.7824999999999998</v>
      </c>
    </row>
    <row r="11" spans="1:23"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s="27">
        <v>34.47</v>
      </c>
    </row>
    <row r="12" spans="1:23"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s="27">
        <v>85.309200000000004</v>
      </c>
    </row>
    <row r="13" spans="1:23"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s="27">
        <v>68.356800000000007</v>
      </c>
    </row>
    <row r="14" spans="1:23"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s="27">
        <v>5.4432</v>
      </c>
    </row>
    <row r="15" spans="1:23"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s="27">
        <v>132.59219999999999</v>
      </c>
    </row>
    <row r="16" spans="1:23"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s="27">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s="2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s="27">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s="27">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s="27">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s="27">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s="27">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s="27">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s="27">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s="27">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s="27">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s="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s="27">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s="27">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s="27">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s="27">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s="27">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s="27">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s="27">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s="27">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s="27">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s="2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s="27">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s="27">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s="27">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s="27">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s="27">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s="27">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s="27">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s="27">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s="27">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s="2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s="27">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s="27">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s="27">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s="27">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s="27">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s="27">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s="27">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s="27">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s="27">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s="2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s="27">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s="27">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s="27">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s="27">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s="27">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s="27">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s="27">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s="27">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s="27">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s="2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s="27">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s="27">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s="27">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s="27">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s="27">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s="27">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s="27">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s="27">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s="27">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s="2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s="27">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s="27">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s="27">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s="27">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s="27">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s="27">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s="27">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s="27">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s="27">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s="2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s="27">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s="27">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s="27">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s="27">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s="27">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s="27">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s="27">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s="27">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s="27">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s="2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s="27">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s="27">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s="27">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s="27">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s="27">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s="27">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s="27">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s="27">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s="27">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s="2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s="27">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s="27">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s="27">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s="27">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s="27">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s="27">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s="27">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s="27">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s="27">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s="2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s="27">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s="27">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s="27">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s="27">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s="27">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s="27">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s="27">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s="27">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s="27">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s="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s="27">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s="27">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s="27">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s="27">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s="27">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s="27">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s="27">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s="27">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s="27">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s="2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s="27">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s="27">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s="27">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s="27">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s="27">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s="27">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s="27">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s="27">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s="27">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s="2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s="27">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s="27">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s="27">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s="27">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s="27">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s="27">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s="27">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s="27">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s="27">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s="2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s="27">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s="27">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s="27">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s="27">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s="27">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s="27">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s="27">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s="27">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s="27">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s="2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s="27">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s="27">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s="27">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s="27">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s="27">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s="27">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s="27">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s="27">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s="27">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s="2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s="27">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s="27">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s="27">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s="27">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s="27">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s="27">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s="27">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s="27">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s="27">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s="2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s="27">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s="27">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s="27">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s="27">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s="27">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s="27">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s="27">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s="27">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s="27">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s="2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s="27">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s="27">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s="27">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s="27">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s="27">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s="27">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s="27">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s="27">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s="27">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s="2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s="27">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s="27">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s="27">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s="27">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s="27">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s="27">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s="27">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s="27">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s="27">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s="2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s="27">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s="27">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s="27">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s="27">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s="27">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s="27">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s="27">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s="27">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s="27">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s="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s="27">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s="27">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s="27">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s="27">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s="27">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s="27">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s="27">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s="27">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s="27">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s="2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s="27">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s="27">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s="27">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s="27">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s="27">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s="27">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s="27">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s="27">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s="27">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s="2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s="27">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s="27">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s="27">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s="27">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s="27">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s="27">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s="27">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s="27">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s="27">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s="2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s="27">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s="27">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s="27">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s="27">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s="27">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s="27">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s="27">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s="27">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s="27">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s="2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s="27">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s="27">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s="27">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s="27">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s="27">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s="27">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s="27">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s="27">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s="27">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s="2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s="27">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s="27">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s="27">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s="27">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s="27">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s="27">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s="27">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s="27">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s="27">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s="2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s="27">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s="27">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s="27">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s="27">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s="27">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s="27">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s="27">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s="27">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s="27">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s="2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s="27">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s="27">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s="27">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s="27">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s="27">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s="27">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s="27">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s="27">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s="27">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s="2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s="27">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s="27">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s="27">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s="27">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s="27">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s="27">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s="27">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s="27">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s="27">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s="2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s="27">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s="27">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s="27">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s="27">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s="27">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s="27">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s="27">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s="27">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s="27">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s="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s="27">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s="27">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s="27">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s="27">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s="27">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s="27">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s="27">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s="27">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s="27">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s="2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s="27">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s="27">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s="27">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s="27">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s="27">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s="27">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s="27">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s="27">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s="27">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s="2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s="27">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s="27">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s="27">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s="27">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s="27">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s="27">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s="27">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s="27">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s="27">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s="2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s="27">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s="27">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s="27">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s="27">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s="27">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s="27">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s="27">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s="27">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s="27">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s="2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s="27">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s="27">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s="27">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s="27">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s="27">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s="27">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s="27">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s="27">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s="27">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s="2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s="27">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s="27">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s="27">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s="27">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s="27">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s="27">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s="27">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s="27">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s="27">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s="2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s="27">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s="27">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s="27">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s="27">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s="27">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s="27">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s="27">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s="27">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s="27">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s="2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s="27">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s="27">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s="27">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s="27">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s="27">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s="27">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s="27">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s="27">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s="27">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s="2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s="27">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s="27">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s="27">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s="27">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s="27">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s="27">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s="27">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s="27">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s="27">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s="2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s="27">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s="27">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s="27">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s="27">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s="27">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s="27">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s="27">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s="27">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s="27">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s="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s="27">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s="27">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s="27">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s="27">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s="27">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s="27">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s="27">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s="27">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s="27">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s="2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s="27">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s="27">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s="27">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s="27">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s="27">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s="27">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s="27">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s="27">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s="27">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s="2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s="27">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s="27">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s="27">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s="27">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s="27">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s="27">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s="27">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s="27">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s="27">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s="2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s="27">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s="27">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s="27">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s="27">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s="27">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s="27">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s="27">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s="27">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s="27">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s="2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s="27">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s="27">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s="27">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s="27">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s="27">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s="27">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s="27">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s="27">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s="27">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s="2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s="27">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s="27">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s="27">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s="27">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s="27">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s="27">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s="27">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s="27">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s="27">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s="2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s="27">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s="27">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s="27">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s="27">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s="27">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s="27">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s="27">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s="27">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s="27">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s="2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s="27">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s="27">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s="27">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s="27">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s="27">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s="27">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s="27">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s="27">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s="27">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s="2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s="27">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s="27">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s="27">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s="27">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s="27">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s="27">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s="27">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s="27">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s="27">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s="2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s="27">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s="27">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s="27">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s="27">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s="27">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s="27">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s="27">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s="27">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s="27">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s="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s="27">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s="27">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s="27">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s="27">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s="27">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s="27">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s="27">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s="27">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s="27">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s="2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s="27">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s="27">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s="27">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s="27">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s="27">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s="27">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s="27">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s="27">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s="27">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s="2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s="27">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s="27">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s="27">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s="27">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s="27">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s="27">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s="27">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s="27">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s="27">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s="2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s="27">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s="27">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s="27">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s="27">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s="27">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s="27">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s="27">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s="27">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s="27">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s="2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s="27">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s="27">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s="27">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s="27">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s="27">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s="27">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s="27">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s="27">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s="27">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s="2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s="27">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s="27">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s="27">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s="27">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s="27">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s="27">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s="27">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s="27">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s="27">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s="2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s="27">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s="27">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s="27">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s="27">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s="27">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s="27">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s="27">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s="27">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s="27">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s="2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s="27">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s="27">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s="27">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s="27">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s="27">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s="27">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s="27">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s="27">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s="27">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s="2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s="27">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s="27">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s="27">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s="27">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s="27">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s="27">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s="27">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s="27">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s="27">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s="2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s="27">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s="27">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s="27">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s="27">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s="27">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s="27">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s="27">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s="27">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s="27">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s="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s="27">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s="27">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s="27">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s="27">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s="27">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s="27">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s="27">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s="27">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s="27">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s="2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s="27">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s="27">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s="27">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s="27">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s="27">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s="27">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s="27">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s="27">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s="27">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s="2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s="27">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s="27">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s="27">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s="27">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s="27">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s="27">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s="27">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s="27">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s="27">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s="2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s="27">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s="27">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s="27">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s="27">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s="27">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s="27">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s="27">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s="27">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s="27">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s="2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s="27">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s="27">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s="27">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s="27">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s="27">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s="27">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s="27">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s="27">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s="27">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s="2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s="27">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s="27">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s="27">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s="27">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s="27">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s="27">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s="27">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s="27">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s="27">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s="2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s="27">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s="27">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s="27">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s="27">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s="27">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s="27">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s="27">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s="27">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s="27">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s="2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s="27">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s="27">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s="27">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s="27">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s="27">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s="27">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s="27">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s="27">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s="27">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s="2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s="27">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s="27">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s="27">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s="27">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s="27">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s="27">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s="27">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s="27">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s="27">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s="2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s="27">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s="27">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s="27">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s="27">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s="27">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s="27">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s="27">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s="27">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s="27">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s="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s="27">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s="27">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s="27">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s="27">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s="27">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s="27">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s="27">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s="27">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s="27">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s="2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s="27">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s="27">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s="27">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s="27">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s="27">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s="27">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s="27">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s="27">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s="27">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s="2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s="27">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s="27">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s="27">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s="27">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s="27">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s="27">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s="27">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s="27">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s="27">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s="2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s="27">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s="27">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s="27">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s="27">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s="27">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s="27">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s="27">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s="27">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s="27">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s="2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s="27">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s="27">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s="27">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s="27">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s="27">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s="27">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s="27">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s="27">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s="27">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s="2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s="27">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s="27">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s="27">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s="27">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s="27">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s="27">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s="27">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s="27">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s="27">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s="2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s="27">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s="27">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s="27">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s="27">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s="27">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s="27">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s="27">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s="27">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s="27">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s="2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s="27">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s="27">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s="27">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s="27">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s="27">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s="27">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s="27">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s="27">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s="27">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s="2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s="27">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s="27">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s="27">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s="27">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s="27">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s="27">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s="27">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s="27">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s="27">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s="2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s="27">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s="27">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s="27">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s="27">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s="27">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s="27">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s="27">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s="27">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s="27">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s="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s="27">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s="27">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s="27">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s="27">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s="27">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s="27">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s="27">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s="27">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s="27">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s="2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s="27">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s="27">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s="27">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s="27">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s="27">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s="27">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s="27">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s="27">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s="27">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s="2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s="27">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s="27">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s="27">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s="27">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s="27">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s="27">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s="27">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s="27">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s="27">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s="2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s="27">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s="27">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s="27">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s="27">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s="27">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s="27">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s="27">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s="27">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s="27">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s="2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s="27">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s="27">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s="27">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s="27">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s="27">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s="27">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s="27">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s="27">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s="27">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s="2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s="27">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s="27">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s="27">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s="27">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s="27">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s="27">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s="27">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s="27">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s="27">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s="2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s="27">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s="27">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s="27">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s="27">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s="27">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s="27">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s="27">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s="27">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s="27">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s="2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s="27">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s="27">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s="27">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s="27">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s="27">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s="27">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s="27">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s="27">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s="27">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s="2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s="27">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s="27">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s="27">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s="27">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s="27">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s="27">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s="27">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s="27">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s="27">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s="2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s="27">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s="27">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s="27">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s="27">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s="27">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s="27">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s="27">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s="27">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s="27">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s="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s="27">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s="27">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s="27">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s="27">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s="27">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s="27">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s="27">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s="27">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s="27">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s="2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s="27">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s="27">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s="27">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s="27">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s="27">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s="27">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s="27">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s="27">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s="27">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s="2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s="27">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s="27">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s="27">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s="27">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s="27">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s="27">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s="27">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s="27">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s="27">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s="2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s="27">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s="27">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s="27">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s="27">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s="27">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s="27">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s="27">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s="27">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s="27">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s="2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s="27">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s="27">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s="27">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s="27">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s="27">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s="27">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s="27">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s="27">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s="27">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s="2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s="27">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s="27">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s="27">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s="27">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s="27">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s="27">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s="27">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s="27">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s="27">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s="2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s="27">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s="27">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s="27">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s="27">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s="27">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s="27">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s="27">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s="27">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s="27">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s="2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s="27">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s="27">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s="27">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s="27">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s="27">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s="27">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s="27">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s="27">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s="27">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s="2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s="27">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s="27">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s="27">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s="27">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s="27">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s="27">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s="27">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s="27">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s="27">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s="2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s="27">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s="27">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s="27">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s="27">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s="27">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s="27">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s="27">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s="27">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s="27">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s="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s="27">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s="27">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s="27">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s="27">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s="27">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s="27">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s="27">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s="27">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s="27">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s="2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s="27">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s="27">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s="27">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s="27">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s="27">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s="27">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s="27">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s="27">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s="27">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s="2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s="27">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s="27">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s="27">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s="27">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s="27">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s="27">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s="27">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s="27">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s="27">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s="2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s="27">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s="27">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s="27">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s="27">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s="27">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s="27">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s="27">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s="27">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s="27">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s="2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s="27">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s="27">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s="27">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s="27">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s="27">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s="27">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s="27">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s="27">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s="27">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s="2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s="27">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s="27">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s="27">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s="27">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s="27">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s="27">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s="27">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s="27">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s="27">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s="2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s="27">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s="27">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s="27">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s="27">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s="27">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s="27">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s="27">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s="27">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s="27">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s="2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s="27">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s="27">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s="27">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s="27">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s="27">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s="27">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s="27">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s="27">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s="27">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s="2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s="27">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s="27">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s="27">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s="27">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s="27">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s="27">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s="27">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s="27">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s="27">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s="2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s="27">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s="27">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s="27">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s="27">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s="27">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s="27">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s="27">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s="27">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s="27">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s="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s="27">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s="27">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s="27">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s="27">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s="27">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s="27">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s="27">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s="27">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s="27">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s="2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s="27">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s="27">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s="27">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s="27">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s="27">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s="27">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s="27">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s="27">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s="27">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s="2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s="27">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s="27">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s="27">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s="27">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s="27">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s="27">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s="27">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s="27">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s="27">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s="2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s="27">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s="27">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s="27">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s="27">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s="27">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s="27">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s="27">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s="27">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s="27">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s="2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s="27">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s="27">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s="27">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s="27">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s="27">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s="27">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s="27">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s="27">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s="27">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s="2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s="27">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s="27">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s="27">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s="27">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s="27">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s="27">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s="27">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s="27">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s="27">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s="2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s="27">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s="27">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s="27">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s="27">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s="27">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s="27">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s="27">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s="27">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s="27">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s="2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s="27">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s="27">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s="27">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s="27">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s="27">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s="27">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s="27">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s="27">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s="27">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s="2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s="27">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s="27">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s="27">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s="27">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s="27">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s="27">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s="27">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s="27">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s="27">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s="2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s="27">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s="27">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s="27">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s="27">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s="27">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s="27">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s="27">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s="27">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s="27">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s="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s="27">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s="27">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s="27">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s="27">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s="27">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s="27">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s="27">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s="27">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s="27">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s="2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s="27">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s="27">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s="27">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s="27">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s="27">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s="27">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s="27">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s="27">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s="27">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s="2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s="27">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s="27">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s="27">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s="27">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s="27">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s="27">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s="27">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s="27">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s="27">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s="2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s="27">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s="27">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s="27">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s="27">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s="27">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s="27">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s="27">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s="27">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s="27">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s="2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s="27">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s="27">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s="27">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s="27">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s="27">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s="27">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s="27">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s="27">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s="27">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s="2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s="27">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s="27">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s="27">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s="27">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s="27">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s="27">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s="27">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s="27">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s="27">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s="2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s="27">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s="27">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s="27">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s="27">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s="27">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s="27">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s="27">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s="27">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s="27">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s="2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s="27">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s="27">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s="27">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s="27">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s="27">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s="27">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s="27">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s="27">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s="27">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s="2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s="27">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s="27">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s="27">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s="27">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s="27">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s="27">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s="27">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s="27">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s="27">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s="2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s="27">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s="27">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s="27">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s="27">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s="27">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s="27">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s="27">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s="27">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s="27">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s="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s="27">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s="27">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s="27">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s="27">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s="27">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s="27">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s="27">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s="27">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s="27">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s="2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s="27">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s="27">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s="27">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s="27">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s="27">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s="27">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s="27">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s="27">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s="27">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s="2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s="27">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s="27">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s="27">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s="27">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s="27">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s="27">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s="27">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s="27">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s="27">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s="2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s="27">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s="27">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s="27">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s="27">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s="27">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s="27">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s="27">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s="27">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s="27">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s="2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s="27">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s="27">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s="27">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s="27">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s="27">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s="27">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s="27">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s="27">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s="27">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s="2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s="27">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s="27">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s="27">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s="27">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s="27">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s="27">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s="27">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s="27">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s="27">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s="2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s="27">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s="27">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s="27">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s="27">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s="27">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s="27">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s="27">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s="27">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s="27">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s="2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s="27">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s="27">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s="27">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s="27">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s="27">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s="27">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s="27">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s="27">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s="27">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s="2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s="27">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s="27">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s="27">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s="27">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s="27">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s="27">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s="27">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s="27">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s="27">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s="2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s="27">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s="27">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s="27">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s="27">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s="27">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s="27">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s="27">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s="27">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s="27">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s="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s="27">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s="27">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s="27">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s="27">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s="27">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s="27">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s="27">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s="27">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s="27">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s="2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s="27">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s="27">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s="27">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s="27">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s="27">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s="27">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s="27">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s="27">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s="27">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s="2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s="27">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s="27">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s="27">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s="27">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s="27">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s="27">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s="27">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s="27">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s="27">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s="2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s="27">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s="27">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s="27">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s="27">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s="27">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s="27">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s="27">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s="27">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s="27">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s="2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s="27">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s="27">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s="27">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s="27">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s="27">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s="27">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s="27">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s="27">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s="27">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s="2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s="27">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s="27">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s="27">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s="27">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s="27">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s="27">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s="27">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s="27">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s="27">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s="2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s="27">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s="27">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s="27">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s="27">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s="27">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s="27">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s="27">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s="27">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s="27">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s="2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s="27">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s="27">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s="27">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s="27">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s="27">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s="27">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s="27">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s="27">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s="27">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s="2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s="27">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s="27">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s="27">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s="27">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s="27">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s="27">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s="27">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s="27">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s="27">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s="2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s="27">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s="27">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s="27">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s="27">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s="27">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s="27">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s="27">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s="27">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s="27">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s="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s="27">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s="27">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s="27">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s="27">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s="27">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s="27">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s="27">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s="27">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s="27">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s="2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s="27">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s="27">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s="27">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s="27">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s="27">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s="27">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s="27">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s="27">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s="27">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s="2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s="27">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s="27">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s="27">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s="27">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s="27">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s="27">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s="27">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s="27">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s="27">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s="2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s="27">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s="27">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s="27">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s="27">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s="27">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s="27">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s="27">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s="27">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s="27">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s="2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s="27">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s="27">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s="27">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s="27">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s="27">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s="27">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s="27">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s="27">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s="27">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s="2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s="27">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s="27">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s="27">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s="27">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s="27">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s="27">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s="27">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s="27">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s="27">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s="2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s="27">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s="27">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s="27">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s="27">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s="27">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s="27">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s="27">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s="27">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s="27">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s="2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s="27">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s="27">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s="27">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s="27">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s="27">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s="27">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s="27">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s="27">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s="27">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s="2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s="27">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s="27">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s="27">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s="27">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s="27">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s="27">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s="27">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s="27">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s="27">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s="2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s="27">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s="27">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s="27">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s="27">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s="27">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s="27">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s="27">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s="27">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s="27">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s="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s="27">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s="27">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s="27">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s="27">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s="27">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s="27">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s="27">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s="27">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s="27">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s="2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s="27">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s="27">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s="27">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s="27">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s="27">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s="27">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s="27">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s="27">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s="27">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s="2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s="27">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s="27">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s="27">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s="27">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s="27">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s="27">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s="27">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s="27">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s="27">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s="2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s="27">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s="27">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s="27">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s="27">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s="27">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s="27">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s="27">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s="27">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s="27">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s="2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s="27">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s="27">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s="27">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s="27">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s="27">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s="27">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s="27">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s="27">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s="27">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s="2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s="27">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s="27">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s="27">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s="27">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s="27">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s="27">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s="27">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s="27">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s="27">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s="2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s="27">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s="27">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s="27">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s="27">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s="27">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s="27">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s="27">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s="27">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s="27">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s="2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s="27">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s="27">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s="27">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s="27">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s="27">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s="27">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s="27">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s="27">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s="27">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s="2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s="27">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s="27">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s="27">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s="27">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s="27">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s="27">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s="27">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s="27">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s="27">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s="2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s="27">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s="27">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s="27">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s="27">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s="27">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s="27">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s="27">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s="27">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s="27">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s="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s="27">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s="27">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s="27">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s="27">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s="27">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s="27">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s="27">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s="27">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s="27">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s="2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s="27">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s="27">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s="27">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s="27">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s="27">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s="27">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s="27">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s="27">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s="27">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s="2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s="27">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s="27">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s="27">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s="27">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s="27">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s="27">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s="27">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s="27">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s="27">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s="2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s="27">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s="27">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s="27">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s="27">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s="27">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s="27">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s="27">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s="27">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s="27">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s="2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s="27">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s="27">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s="27">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s="27">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s="27">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s="27">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s="27">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s="27">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s="27">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s="2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s="27">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s="27">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s="27">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s="27">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s="27">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s="27">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s="27">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s="27">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s="27">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s="2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s="27">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s="27">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s="27">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s="27">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s="27">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s="27">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s="27">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s="27">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s="27">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s="2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s="27">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s="27">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s="27">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s="27">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s="27">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s="27">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s="27">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s="27">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s="27">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s="2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s="27">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s="27">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s="27">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s="27">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s="27">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s="27">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s="27">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s="27">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s="27">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s="2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s="27">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s="27">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s="27">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s="27">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s="27">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s="27">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s="27">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s="27">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s="27">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s="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s="27">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s="27">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s="27">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s="27">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s="27">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s="27">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s="27">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s="27">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s="27">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s="2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s="27">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s="27">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s="27">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s="27">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s="27">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s="27">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s="27">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s="27">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s="27">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s="2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s="27">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s="27">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s="27">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s="27">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s="27">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s="27">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s="27">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s="27">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s="27">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s="2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s="27">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s="27">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s="27">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s="27">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s="27">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s="27">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s="27">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s="27">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s="27">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s="2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s="27">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s="27">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s="27">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s="27">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s="27">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s="27">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s="27">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s="27">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s="27">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s="2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s="27">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s="27">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s="27">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s="27">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s="27">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s="27">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s="27">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s="27">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s="27">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s="2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s="27">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s="27">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s="27">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s="27">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s="27">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s="27">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s="27">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s="27">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s="27">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s="2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s="27">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s="27">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s="27">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s="27">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s="27">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s="27">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s="27">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s="27">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s="27">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s="2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s="27">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s="27">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s="27">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s="27">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s="27">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s="27">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s="27">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s="27">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s="27">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s="2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s="27">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s="27">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s="27">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s="27">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s="27">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s="27">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s="27">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s="27">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s="27">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s="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s="27">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s="27">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s="27">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s="27">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s="27">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s="27">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s="27">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s="27">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s="27">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s="2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s="27">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s="27">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s="27">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s="27">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s="27">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s="27">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s="27">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s="27">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s="27">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s="2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s="27">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s="27">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s="27">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s="27">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s="27">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s="27">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s="27">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s="27">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s="27">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s="2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s="27">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s="27">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s="27">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s="27">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s="27">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s="27">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s="27">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s="27">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s="27">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s="2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s="27">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s="27">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s="27">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s="27">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s="27">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s="27">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s="27">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s="27">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s="27">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s="2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s="27">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s="27">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s="27">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s="27">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s="27">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s="27">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s="27">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s="27">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s="27">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s="2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s="27">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s="27">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s="27">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s="27">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s="27">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s="27">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s="27">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s="27">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s="27">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s="2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s="27">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s="27">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s="27">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s="27">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s="27">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s="27">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s="27">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s="27">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s="27">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s="2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s="27">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s="27">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s="27">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s="27">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s="27">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s="27">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s="27">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s="27">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s="27">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s="2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s="27">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s="27">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s="27">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s="27">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s="27">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s="27">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s="27">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s="27">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s="27">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s="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s="27">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s="27">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s="27">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s="27">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s="27">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s="27">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s="27">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s="27">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s="27">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s="2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s="27">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s="27">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s="27">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s="27">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s="27">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s="27">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s="27">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s="27">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s="27">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s="2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s="27">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s="27">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s="27">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s="27">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s="27">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s="27">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s="27">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s="27">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s="27">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s="2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s="27">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s="27">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s="27">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s="27">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s="27">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s="27">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s="27">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s="27">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s="27">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s="2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s="27">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s="27">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s="27">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s="27">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s="27">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s="27">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s="27">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s="27">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s="27">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s="2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s="27">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s="27">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s="27">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s="27">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s="27">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s="27">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s="27">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s="27">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s="27">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s="2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s="27">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s="27">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s="27">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s="27">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s="27">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s="27">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s="27">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s="27">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s="27">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s="2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s="27">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s="27">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s="27">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s="27">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s="27">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s="27">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s="27">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s="27">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s="27">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s="2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s="27">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s="27">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s="27">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s="27">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s="27">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s="27">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s="27">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s="27">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s="27">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s="2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s="27">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s="27">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s="27">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s="27">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s="27">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s="27">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s="27">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s="27">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s="27">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s="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s="27">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s="27">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s="27">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s="27">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s="27">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s="27">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s="27">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s="27">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s="27">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s="2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s="27">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s="27">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s="27">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s="27">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s="27">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s="27">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s="27">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s="27">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s="27">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s="2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s="27">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s="27">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s="27">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s="27">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s="27">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s="27">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s="27">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s="27">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s="27">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s="2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s="27">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s="27">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s="27">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s="27">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s="27">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s="27">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s="27">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s="27">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s="27">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s="2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s="27">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s="27">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s="27">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s="27">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s="27">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s="27">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s="27">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s="27">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s="27">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s="2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s="27">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s="27">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s="27">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s="27">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s="27">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s="27">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s="27">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s="27">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s="27">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s="2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s="27">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s="27">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s="27">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s="27">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s="27">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s="27">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s="27">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s="27">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s="27">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s="2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s="27">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s="27">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s="27">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s="27">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s="27">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s="27">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s="27">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s="27">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s="27">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s="2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s="27">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s="27">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s="27">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s="27">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s="27">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s="27">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s="27">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s="27">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s="27">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s="2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s="27">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s="27">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s="27">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s="27">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s="27">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s="27">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s="27">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s="27">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s="27">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s="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s="27">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s="27">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s="27">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s="27">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s="27">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s="27">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s="27">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s="27">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s="27">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s="2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s="27">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s="27">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s="27">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s="27">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s="27">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s="27">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s="27">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s="27">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s="27">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s="2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s="27">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s="27">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s="27">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s="27">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s="27">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s="27">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s="27">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s="27">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s="27">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s="2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s="27">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s="27">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s="27">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s="27">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s="27">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s="27">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s="27">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s="27">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s="27">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s="2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s="27">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s="27">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s="27">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s="27">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s="27">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s="27">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s="27">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s="27">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s="27">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s="2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s="27">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s="27">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s="27">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s="27">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s="27">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s="27">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s="27">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s="27">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s="27">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s="2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s="27">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s="27">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s="27">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s="27">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s="27">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s="27">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s="27">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s="27">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s="27">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s="2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s="27">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s="27">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s="27">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s="27">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s="27">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s="27">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s="27">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s="27">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s="27">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s="2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s="27">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s="27">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s="27">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s="27">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s="27">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s="27">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s="27">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s="27">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s="27">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s="2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s="27">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s="27">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s="27">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s="27">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s="27">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s="27">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s="27">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s="27">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s="27">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s="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s="27">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s="27">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s="27">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s="27">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s="27">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s="27">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s="27">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s="27">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s="27">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s="2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s="27">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s="27">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s="27">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s="27">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s="27">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s="27">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s="27">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s="27">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s="27">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s="2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s="27">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s="27">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s="27">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s="27">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s="27">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s="27">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s="27">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s="27">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s="27">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s="2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s="27">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s="27">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s="27">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s="27">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s="27">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s="27">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s="27">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s="27">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s="27">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s="2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s="27">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s="27">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s="27">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s="27">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s="27">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s="27">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s="27">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s="27">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s="27">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s="2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s="27">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s="27">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s="27">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s="27">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s="27">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s="27">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s="27">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s="27">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s="27">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s="2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s="27">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s="27">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s="27">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s="27">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s="27">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s="27">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s="27">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s="27">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s="27">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s="2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s="27">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s="27">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s="27">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s="27">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s="27">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s="27">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s="27">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s="27">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s="27">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s="2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s="27">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s="27">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s="27">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s="27">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s="27">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s="27">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s="27">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s="27">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s="27">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s="2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s="27">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s="27">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s="27">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s="27">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s="27">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s="27">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s="27">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s="27">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s="27">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s="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s="27">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s="27">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s="27">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s="27">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s="27">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s="27">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s="27">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s="27">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s="27">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s="2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s="27">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s="27">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s="27">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s="27">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s="27">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s="27">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s="27">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s="27">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s="27">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s="2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s="27">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s="27">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s="27">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s="27">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s="27">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s="27">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s="27">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s="27">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s="27">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s="2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s="27">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s="27">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s="27">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s="27">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s="27">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s="27">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s="27">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s="27">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s="27">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s="2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s="27">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s="27">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s="27">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s="27">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s="27">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s="27">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s="27">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s="27">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s="27">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s="2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s="27">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s="27">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s="27">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s="27">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s="27">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s="27">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s="27">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s="27">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s="27">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s="2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s="27">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s="27">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s="27">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s="27">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s="27">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s="27">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s="27">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s="27">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s="27">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s="2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s="27">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s="27">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s="27">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s="27">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s="27">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s="27">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s="27">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s="27">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s="27">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s="2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s="27">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s="27">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s="27">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s="27">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s="27">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s="27">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s="27">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s="27">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s="27">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s="2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s="27">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s="27">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s="27">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s="27">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s="27">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s="27">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s="27">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s="27">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s="27">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s="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s="27">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s="27">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s="27">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s="27">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s="27">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s="27">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s="27">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s="27">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s="27">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s="2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s="27">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s="27">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s="27">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s="27">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s="27">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s="27">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s="27">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s="27">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s="27">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s="2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s="27">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s="27">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s="27">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s="27">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s="27">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s="27">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s="27">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s="27">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s="27">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s="2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s="27">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s="27">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s="27">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s="27">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s="27">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s="27">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s="27">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s="27">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s="27">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s="2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s="27">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s="27">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s="27">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s="27">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s="27">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s="27">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s="27">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s="27">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s="27">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s="2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s="27">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s="27">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s="27">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s="27">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s="27">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s="27">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s="27">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s="27">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s="27">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s="2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s="27">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s="27">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s="27">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s="27">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s="27">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s="27">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s="27">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s="27">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s="27">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s="2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s="27">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s="27">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s="27">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s="27">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s="27">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s="27">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s="27">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s="27">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s="27">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s="2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s="27">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s="27">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s="27">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s="27">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s="27">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s="27">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s="27">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s="27">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s="27">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s="2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s="27">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s="27">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s="27">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s="27">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s="27">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s="27">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s="27">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s="27">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s="27">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s="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s="27">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s="27">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s="27">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s="27">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s="27">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s="27">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s="27">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s="27">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s="27">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s="2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s="27">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s="27">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s="27">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s="27">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s="27">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s="27">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s="27">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s="27">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s="27">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s="2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s="27">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s="27">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s="27">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s="27">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s="27">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s="27">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s="27">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s="27">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s="27">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s="2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s="27">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s="27">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s="27">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s="27">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s="27">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s="27">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s="27">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s="27">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s="27">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s="2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s="27">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s="27">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s="27">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s="27">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s="27">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s="27">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s="27">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s="27">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s="27">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s="2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s="27">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s="27">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s="27">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s="27">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s="27">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s="27">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s="27">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s="27">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s="27">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s="2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s="27">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s="27">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s="27">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s="27">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s="27">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s="27">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s="27">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s="27">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s="27">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s="2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s="27">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s="27">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s="27">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s="27">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s="27">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s="27">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s="27">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s="27">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s="27">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s="2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s="27">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s="27">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s="27">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s="27">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s="27">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s="27">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s="27">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s="27">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s="27">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s="2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s="27">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s="27">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s="27">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s="27">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s="27">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s="27">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s="27">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s="27">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s="27">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s="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s="27">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s="27">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s="27">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s="27">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s="27">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s="27">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s="27">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s="27">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s="27">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s="2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s="27">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s="27">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s="27">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s="27">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s="27">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s="27">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s="27">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s="27">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s="27">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s="2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s="27">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s="27">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s="27">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s="27">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s="27">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s="27">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s="27">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s="27">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s="27">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s="2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s="27">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s="27">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s="27">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s="27">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s="27">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s="27">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s="27">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s="27">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s="27">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s="2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s="27">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s="27">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s="27">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s="27">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s="27">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s="27">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s="27">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s="27">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s="27">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s="2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s="27">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s="27">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s="27">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s="27">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s="27">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s="27">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s="27">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s="27">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s="27">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s="2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s="27">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s="27">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s="27">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s="27">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s="27">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s="27">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s="27">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s="27">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s="27">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s="2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s="27">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s="27">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s="27">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s="27">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s="27">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s="27">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s="27">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s="27">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s="27">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s="2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s="27">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s="27">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s="27">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s="27">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s="27">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s="27">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s="27">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s="27">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s="27">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s="2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s="27">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s="27">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s="27">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s="27">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s="27">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s="27">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s="27">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s="27">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s="27">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s="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s="27">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s="27">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s="27">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s="27">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s="27">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s="27">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s="27">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s="27">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s="27">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s="2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s="27">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s="27">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s="27">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s="27">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s="27">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s="27">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s="27">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s="27">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s="27">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s="2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s="27">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s="27">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s="27">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s="27">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s="27">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s="27">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s="27">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s="27">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s="27">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s="2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s="27">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s="27">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s="27">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s="27">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s="27">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s="27">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s="27">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s="27">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s="27">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s="2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s="27">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s="27">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s="27">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s="27">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s="27">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s="27">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s="27">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s="27">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s="27">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s="2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s="27">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s="27">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s="27">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s="27">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s="27">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s="27">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s="27">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s="27">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s="27">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s="2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s="27">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s="27">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s="27">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s="27">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s="27">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s="27">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s="27">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s="27">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s="27">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s="2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s="27">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s="27">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s="27">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s="27">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s="27">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s="27">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s="27">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s="27">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s="27">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s="2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s="27">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s="27">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s="27">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s="27">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s="27">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s="27">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s="27">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s="27">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s="27">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s="2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s="27">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s="27">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s="27">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s="27">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s="27">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s="27">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s="27">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s="27">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s="27">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s="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s="27">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s="27">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s="27">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s="27">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s="27">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s="27">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s="27">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s="27">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s="27">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s="2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s="27">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s="27">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s="27">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s="27">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s="27">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s="27">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s="27">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s="27">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s="27">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s="2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s="27">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s="27">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s="27">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s="27">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s="27">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s="27">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s="27">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s="27">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s="27">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s="2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s="27">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s="27">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s="27">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s="27">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s="27">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s="27">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s="27">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s="27">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s="27">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s="2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s="27">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s="27">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s="27">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s="27">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s="27">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s="27">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s="27">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s="27">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s="27">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s="2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s="27">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s="27">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s="27">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s="27">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s="27">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s="27">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s="27">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s="27">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s="27">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s="2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s="27">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s="27">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s="27">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s="27">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s="27">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s="27">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s="27">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s="27">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s="27">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s="2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s="27">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s="27">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s="27">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s="27">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s="27">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s="27">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s="27">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s="27">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s="27">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s="2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s="27">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s="27">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s="27">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s="27">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s="27">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s="27">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s="27">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s="27">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s="27">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s="2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s="27">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s="27">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s="27">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s="27">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s="27">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s="27">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s="27">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s="27">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s="27">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s="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s="27">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s="27">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s="27">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s="27">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s="27">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s="27">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s="27">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s="27">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s="27">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s="2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s="27">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s="27">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s="27">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s="27">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s="27">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s="27">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s="27">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s="27">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s="27">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s="2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s="27">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s="27">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s="27">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s="27">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s="27">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s="27">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s="27">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s="27">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s="27">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s="2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s="27">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s="27">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s="27">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s="27">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s="27">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s="27">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s="27">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s="27">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s="27">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s="2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s="27">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s="27">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s="27">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s="27">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s="27">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s="27">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s="27">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s="27">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s="27">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s="2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s="27">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s="27">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s="27">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s="27">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s="27">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s="27">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s="27">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s="27">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s="27">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s="2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s="27">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s="27">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s="27">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s="27">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s="27">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s="27">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s="27">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s="27">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s="27">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s="2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s="27">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s="27">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s="27">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s="27">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s="27">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s="27">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s="27">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s="27">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s="27">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s="2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s="27">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s="27">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s="27">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s="27">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s="27">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s="27">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s="27">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s="27">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s="27">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s="2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s="27">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s="27">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s="27">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s="27">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s="27">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s="27">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s="27">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s="27">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s="27">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s="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s="27">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s="27">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s="27">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s="27">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s="27">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s="27">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s="27">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s="27">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s="27">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s="2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s="27">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s="27">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s="27">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s="27">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s="27">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s="27">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s="27">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s="27">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s="27">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s="2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s="27">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s="27">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s="27">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s="27">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s="27">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s="27">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s="27">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s="27">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s="27">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s="2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s="27">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s="27">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s="27">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s="27">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s="27">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s="27">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s="27">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s="27">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s="27">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s="2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s="27">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s="27">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s="27">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s="27">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s="27">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s="27">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s="27">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s="27">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s="27">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s="2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s="27">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s="27">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s="27">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s="27">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s="27">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s="27">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s="27">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s="27">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s="27">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s="2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s="27">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s="27">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s="27">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s="27">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s="27">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s="27">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s="27">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s="27">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s="27">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s="2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s="27">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s="27">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s="27">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s="27">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s="27">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s="27">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s="27">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s="27">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s="27">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s="2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s="27">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s="27">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s="27">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s="27">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s="27">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s="27">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s="27">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s="27">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s="27">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s="2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s="27">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s="27">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s="27">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s="27">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s="27">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s="27">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s="27">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s="27">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s="27">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s="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s="27">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s="27">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s="27">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s="27">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s="27">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s="27">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s="27">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s="27">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s="27">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s="2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s="27">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s="27">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s="27">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s="27">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s="27">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s="27">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s="27">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s="27">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s="27">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s="2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s="27">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s="27">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s="27">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s="27">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s="27">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s="27">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s="27">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s="27">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s="27">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s="2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s="27">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s="27">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s="27">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s="27">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s="27">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s="27">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s="27">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s="27">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s="27">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s="2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s="27">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s="27">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s="27">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s="27">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s="27">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s="27">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s="27">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s="27">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s="27">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s="2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s="27">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s="27">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s="27">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s="27">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s="27">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s="27">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s="27">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s="27">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s="27">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s="2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s="27">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s="27">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s="27">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s="27">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s="27">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s="27">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s="27">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s="27">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s="27">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s="2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s="27">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s="27">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s="27">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s="27">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s="27">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s="27">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s="27">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s="27">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s="27">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s="2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s="27">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s="27">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s="27">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s="27">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s="27">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s="27">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s="27">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s="27">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s="27">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s="2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s="27">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s="27">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s="27">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s="27">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s="27">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s="27">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s="27">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s="27">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s="27">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s="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s="27">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s="27">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s="27">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s="27">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s="27">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s="27">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s="27">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s="27">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s="27">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s="2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s="27">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s="27">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s="27">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s="27">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s="27">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s="27">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s="27">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s="27">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s="27">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s="2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s="27">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s="27">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s="27">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s="27">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s="27">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s="27">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s="27">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s="27">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s="27">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s="2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s="27">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s="27">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s="27">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s="27">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s="27">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s="27">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s="27">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s="27">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s="27">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s="2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s="27">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s="27">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s="27">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s="27">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s="27">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s="27">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s="27">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s="27">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s="27">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s="2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s="27">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s="27">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s="27">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s="27">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s="27">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s="27">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s="27">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s="27">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s="27">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s="2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s="27">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s="27">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s="27">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s="27">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s="27">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s="27">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s="27">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s="27">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s="27">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s="2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s="27">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s="27">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s="27">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s="27">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s="27">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s="27">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s="27">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s="27">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s="27">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s="2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s="27">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s="27">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s="27">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s="27">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s="27">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s="27">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s="27">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s="27">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s="27">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s="2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s="27">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s="27">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s="27">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s="27">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s="27">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s="27">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s="27">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s="27">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s="27">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s="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s="27">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s="27">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s="27">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s="27">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s="27">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s="27">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s="27">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s="27">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s="27">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s="2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s="27">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s="27">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s="27">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s="27">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s="27">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s="27">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s="27">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s="27">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s="27">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s="2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s="27">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s="27">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s="27">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s="27">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s="27">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s="27">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s="27">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s="27">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s="27">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s="2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s="27">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s="27">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s="27">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s="27">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s="27">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s="27">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s="27">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s="27">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s="27">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s="2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s="27">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s="27">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s="27">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s="27">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s="27">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s="27">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s="27">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s="27">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s="27">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s="2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s="27">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s="27">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s="27">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s="27">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s="27">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s="27">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s="27">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s="27">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s="27">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s="2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s="27">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s="27">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s="27">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s="27">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s="27">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s="27">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s="27">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s="27">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s="27">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s="2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s="27">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s="27">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s="27">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s="27">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s="27">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s="27">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s="27">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s="27">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s="27">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s="2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s="27">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s="27">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s="27">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s="27">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s="27">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s="27">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s="27">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s="27">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s="27">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s="2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s="27">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s="27">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s="27">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s="27">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s="27">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s="27">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s="27">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s="27">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s="27">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s="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s="27">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s="27">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s="27">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s="27">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s="27">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s="27">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s="27">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s="27">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s="27">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s="2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s="27">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s="27">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s="27">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s="27">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s="27">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s="27">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s="27">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s="27">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s="27">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s="2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s="27">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s="27">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s="27">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s="27">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s="27">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s="27">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s="27">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s="27">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s="27">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s="2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s="27">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s="27">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s="27">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s="27">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s="27">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s="27">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s="27">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s="27">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s="27">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s="2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s="27">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s="27">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s="27">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s="27">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s="27">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s="27">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s="27">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s="27">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s="27">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s="2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s="27">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s="27">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s="27">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s="27">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s="27">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s="27">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s="27">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s="27">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s="27">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s="2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s="27">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s="27">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s="27">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s="27">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s="27">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s="27">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s="27">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s="27">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s="27">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s="2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s="27">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s="27">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s="27">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s="27">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s="27">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s="27">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s="27">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s="27">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s="27">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s="2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s="27">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s="27">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s="27">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s="27">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s="27">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s="27">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s="27">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s="27">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s="27">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s="2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s="27">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s="27">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s="27">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s="27">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s="27">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s="27">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s="27">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s="27">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s="27">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s="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s="27">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s="27">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s="27">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s="27">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s="27">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s="27">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s="27">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s="27">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s="27">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s="2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s="27">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s="27">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s="27">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s="27">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s="27">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s="27">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s="27">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s="27">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s="27">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s="2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s="27">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s="27">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s="27">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s="27">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s="27">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s="27">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s="27">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s="27">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s="27">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s="2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s="27">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s="27">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s="27">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s="27">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s="27">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s="27">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s="27">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s="27">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s="27">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s="2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s="27">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s="27">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s="27">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s="27">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s="27">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s="27">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s="27">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s="27">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s="27">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s="2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s="27">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s="27">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s="27">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s="27">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s="27">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s="27">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s="27">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s="27">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s="27">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s="2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s="27">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s="27">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s="27">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s="27">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s="27">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s="27">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s="27">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s="27">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s="27">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s="2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s="27">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s="27">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s="27">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s="27">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s="27">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s="27">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s="27">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s="27">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s="27">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s="2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s="27">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s="27">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s="27">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s="27">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s="27">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s="27">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s="27">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s="27">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s="27">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s="2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s="27">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s="27">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s="27">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s="27">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s="27">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s="27">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s="27">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s="27">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s="27">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s="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s="27">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s="27">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s="27">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s="27">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s="27">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s="27">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s="27">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s="27">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s="27">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s="2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s="27">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s="27">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s="27">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s="27">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s="27">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s="27">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s="27">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s="27">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s="27">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s="2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s="27">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s="27">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s="27">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s="27">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s="27">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s="27">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s="27">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s="27">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s="27">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s="2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s="27">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s="27">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s="27">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s="27">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s="27">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s="27">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s="27">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s="27">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s="27">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s="2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s="27">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s="27">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s="27">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s="27">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s="27">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s="27">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s="27">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s="27">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s="27">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s="2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s="27">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s="27">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s="27">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s="27">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s="27">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s="27">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s="27">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s="27">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s="27">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s="2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s="27">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s="27">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s="27">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s="27">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s="27">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s="27">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s="27">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s="27">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s="27">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s="2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s="27">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s="27">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s="27">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s="27">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s="27">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s="27">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s="27">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s="27">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s="27">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s="2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s="27">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s="27">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s="27">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s="27">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s="27">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s="27">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s="27">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s="27">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s="27">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s="2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s="27">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s="27">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s="27">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s="27">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s="27">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s="27">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s="27">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s="27">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s="27">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s="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s="27">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s="27">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s="27">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s="27">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s="27">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s="27">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s="27">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s="27">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s="27">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s="2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s="27">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s="27">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s="27">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s="27">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s="27">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s="27">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s="27">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s="27">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s="27">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s="2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s="27">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s="27">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s="27">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s="27">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s="27">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s="27">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s="27">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s="27">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s="27">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s="2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s="27">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s="27">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s="27">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s="27">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s="27">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s="27">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s="27">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s="27">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s="27">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s="2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s="27">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s="27">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s="27">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s="27">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s="27">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s="27">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s="27">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s="27">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s="27">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s="2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s="27">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s="27">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s="27">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s="27">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s="27">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s="27">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s="27">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s="27">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s="27">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s="2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s="27">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s="27">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s="27">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s="27">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s="27">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s="27">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s="27">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s="27">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s="27">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s="2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s="27">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s="27">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s="27">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s="27">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s="27">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s="27">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s="27">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s="27">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s="27">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s="2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s="27">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s="27">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s="27">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s="27">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s="27">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s="27">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s="27">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s="27">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s="27">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s="2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s="27">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s="27">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s="27">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s="27">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s="27">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s="27">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s="27">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s="27">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s="27">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s="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s="27">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s="27">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s="27">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s="27">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s="27">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s="27">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s="27">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s="27">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s="27">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s="2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s="27">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s="27">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s="27">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s="27">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s="27">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s="27">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s="27">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s="27">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s="27">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s="2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s="27">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s="27">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s="27">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s="27">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s="27">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s="27">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s="27">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s="27">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s="27">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s="2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s="27">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s="27">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s="27">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s="27">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s="27">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s="27">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s="27">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s="27">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s="27">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s="2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s="27">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s="27">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s="27">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s="27">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s="27">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s="27">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s="27">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s="27">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s="27">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s="2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s="27">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s="27">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s="27">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s="27">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s="27">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s="27">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s="27">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s="27">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s="27">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s="2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s="27">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s="27">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s="27">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s="27">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s="27">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s="27">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s="27">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s="27">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s="27">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s="2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s="27">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s="27">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s="27">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s="27">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s="27">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s="27">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s="27">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s="27">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s="27">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s="2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s="27">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s="27">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s="27">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s="27">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s="27">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s="27">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s="27">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s="27">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s="27">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s="2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s="27">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s="27">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s="27">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s="27">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s="27">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s="27">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s="27">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s="27">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s="27">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s="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s="27">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s="27">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s="27">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s="27">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s="27">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s="27">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s="27">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s="27">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s="27">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s="2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s="27">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s="27">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s="27">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s="27">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s="27">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s="27">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s="27">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s="27">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s="27">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s="2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s="27">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s="27">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s="27">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s="27">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s="27">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s="27">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s="27">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s="27">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s="27">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s="2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s="27">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s="27">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s="27">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s="27">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s="27">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s="27">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s="27">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s="27">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s="27">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s="2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s="27">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s="27">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s="27">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s="27">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s="27">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s="27">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s="27">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s="27">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s="27">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s="2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s="27">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s="27">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s="27">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s="27">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s="27">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s="27">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s="27">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s="27">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s="27">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s="2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s="27">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s="27">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s="27">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s="27">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s="27">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s="27">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s="27">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s="27">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s="27">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s="2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s="27">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s="27">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s="27">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s="27">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s="27">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s="27">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s="27">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s="27">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s="27">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s="2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s="27">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s="27">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s="27">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s="27">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s="27">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s="27">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s="27">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s="27">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s="27">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s="2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s="27">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s="27">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s="27">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s="27">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s="27">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s="27">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s="27">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s="27">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s="27">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s="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s="27">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s="27">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s="27">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s="27">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s="27">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s="27">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s="27">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s="27">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s="27">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s="2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s="27">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s="27">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s="27">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s="27">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s="27">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s="27">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s="27">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s="27">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s="27">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s="2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s="27">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s="27">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s="27">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s="27">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s="27">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s="27">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s="27">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s="27">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s="27">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s="2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s="27">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s="27">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s="27">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s="27">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s="27">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s="27">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s="27">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s="27">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s="27">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s="2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s="27">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s="27">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s="27">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s="27">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s="27">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s="27">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s="27">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s="27">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s="27">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s="2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s="27">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s="27">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s="27">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s="27">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s="27">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s="27">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s="27">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s="27">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s="27">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s="2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s="27">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s="27">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s="27">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s="27">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s="27">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s="27">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s="27">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s="27">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s="27">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s="2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s="27">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s="27">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s="27">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s="27">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s="27">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s="27">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s="27">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s="27">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s="27">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s="2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s="27">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s="27">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s="27">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s="27">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s="27">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s="27">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s="27">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s="27">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s="27">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s="2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s="27">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s="27">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s="27">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s="27">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s="27">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s="27">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s="27">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s="27">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s="27">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s="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s="27">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s="27">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s="27">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s="27">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s="27">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s="27">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s="27">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s="27">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s="27">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s="2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s="27">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s="27">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s="27">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s="27">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s="27">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s="27">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s="27">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s="27">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s="27">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s="2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s="27">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s="27">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s="27">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s="27">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s="27">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s="27">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s="27">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s="27">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s="27">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s="2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s="27">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s="27">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s="27">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s="27">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s="27">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s="27">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s="27">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s="27">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s="27">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s="2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s="27">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s="27">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s="27">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s="27">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s="27">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s="27">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s="27">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s="27">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s="27">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s="2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s="27">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s="27">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s="27">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s="27">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s="27">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s="27">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s="27">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s="27">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s="27">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s="2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s="27">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s="27">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s="27">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s="27">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s="27">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s="27">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s="27">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s="27">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s="27">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s="2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s="27">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s="27">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s="27">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s="27">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s="27">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s="27">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s="27">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s="27">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s="27">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s="2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s="27">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s="27">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s="27">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s="27">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s="27">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s="27">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s="27">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s="27">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s="27">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s="2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s="27">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s="27">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s="27">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s="27">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s="27">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s="27">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s="27">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s="27">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s="27">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s="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s="27">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s="27">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s="27">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s="27">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s="27">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s="27">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s="27">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s="27">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s="27">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s="2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s="27">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s="27">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s="27">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s="27">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s="27">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s="27">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s="27">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s="27">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s="27">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s="2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s="27">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s="27">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s="27">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s="27">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s="27">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s="27">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s="27">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s="27">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s="27">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s="2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s="27">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s="27">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s="27">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s="27">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s="27">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s="27">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s="27">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s="27">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s="27">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s="2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s="27">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s="27">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s="27">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s="27">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s="27">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s="27">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s="27">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s="27">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s="27">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s="2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s="27">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s="27">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s="27">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s="27">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s="27">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s="27">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s="27">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s="27">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s="27">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s="2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s="27">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s="27">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s="27">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s="27">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s="27">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s="27">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s="27">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s="27">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s="27">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s="2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s="27">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s="27">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s="27">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s="27">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s="27">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s="27">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s="27">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s="27">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s="27">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s="2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s="27">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s="27">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s="27">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s="27">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s="27">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s="27">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s="27">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s="27">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s="27">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s="2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s="27">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s="27">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s="27">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s="27">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s="27">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s="27">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s="27">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s="27">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s="27">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s="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s="27">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s="27">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s="27">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s="27">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s="27">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s="27">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s="27">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s="27">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s="27">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s="2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s="27">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s="27">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s="27">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s="27">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s="27">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s="27">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s="27">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s="27">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s="27">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s="2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s="27">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s="27">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s="27">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s="27">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s="27">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s="27">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s="27">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s="27">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s="27">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s="2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s="27">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s="27">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s="27">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s="27">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s="27">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s="27">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s="27">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s="27">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s="27">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s="2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s="27">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s="27">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s="27">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s="27">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s="27">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s="27">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s="27">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s="27">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s="27">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s="2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s="27">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s="27">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s="27">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s="27">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s="27">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s="27">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s="27">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s="27">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s="27">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s="2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s="27">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s="27">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s="27">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s="27">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s="27">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s="27">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s="27">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s="27">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s="27">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s="2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s="27">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s="27">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s="27">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s="27">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s="27">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s="27">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s="27">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s="27">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s="27">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s="2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s="27">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s="27">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s="27">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s="27">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s="27">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s="27">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s="27">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s="27">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s="27">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s="2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s="27">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s="27">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s="27">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s="27">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s="27">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s="27">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s="27">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s="27">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s="27">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s="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s="27">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s="27">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s="27">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s="27">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s="27">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s="27">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s="27">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s="27">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s="27">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s="2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s="27">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s="27">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s="27">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s="27">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s="27">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s="27">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s="27">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s="27">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s="27">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s="2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s="27">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s="27">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s="27">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s="27">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s="27">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s="27">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s="27">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s="27">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s="27">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s="2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s="27">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s="27">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s="27">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s="27">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s="27">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s="27">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s="27">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s="27">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s="27">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s="2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s="27">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s="27">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s="27">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s="27">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s="27">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s="27">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s="27">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s="27">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s="27">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s="2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s="27">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s="27">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s="27">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s="27">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s="27">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s="27">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s="27">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s="27">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s="27">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s="2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s="27">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s="27">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s="27">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s="27">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s="27">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s="27">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s="27">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s="27">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s="27">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s="2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s="27">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s="27">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s="27">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s="27">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s="27">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s="27">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s="27">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s="27">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s="27">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s="2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s="27">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s="27">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s="27">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s="27">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s="27">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s="27">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s="27">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s="27">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s="27">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s="2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s="27">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s="27">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s="27">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s="27">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s="27">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s="27">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s="27">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s="27">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s="27">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s="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s="27">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s="27">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s="27">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s="27">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s="27">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s="27">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s="27">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s="27">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s="27">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s="2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s="27">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s="27">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s="27">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s="27">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s="27">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s="27">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s="27">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s="27">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s="27">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s="2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s="27">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s="27">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s="27">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s="27">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s="27">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s="27">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s="27">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s="27">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s="27">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s="2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s="27">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s="27">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s="27">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s="27">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s="27">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s="27">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s="27">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s="27">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s="27">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s="2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s="27">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s="27">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s="27">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s="27">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s="27">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s="27">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s="27">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s="27">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s="27">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s="2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s="27">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s="27">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s="27">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s="27">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s="27">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s="27">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s="27">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s="27">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s="27">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s="2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s="27">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s="27">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s="27">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s="27">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s="27">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s="27">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s="27">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s="27">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s="27">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s="2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s="27">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s="27">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s="27">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s="27">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s="27">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s="27">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s="27">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s="27">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s="27">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s="2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s="27">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s="27">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s="27">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s="27">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s="27">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s="27">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s="27">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s="27">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s="27">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s="2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s="27">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s="27">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s="27">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s="27">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s="27">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s="27">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s="27">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s="27">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s="27">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s="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s="27">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s="27">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s="27">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s="27">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s="27">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s="27">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s="27">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s="27">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s="27">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s="2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s="27">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s="27">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s="27">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s="27">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s="27">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s="27">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s="27">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s="27">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s="27">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s="2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s="27">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s="27">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s="27">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s="27">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s="27">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s="27">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s="27">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s="27">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s="27">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s="2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s="27">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s="27">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s="27">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s="27">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s="27">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s="27">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s="27">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s="27">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s="27">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s="2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s="27">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s="27">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s="27">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s="27">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s="27">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s="27">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s="27">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s="27">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s="27">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s="2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s="27">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s="27">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s="27">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s="27">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s="27">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s="27">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s="27">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s="27">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s="27">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s="2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s="27">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s="27">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s="27">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s="27">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s="27">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s="27">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s="27">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s="27">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s="27">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s="2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s="27">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s="27">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s="27">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s="27">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s="27">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s="27">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s="27">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s="27">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s="27">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s="2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s="27">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s="27">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s="27">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s="27">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s="27">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s="27">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s="27">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s="27">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s="27">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s="2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s="27">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s="27">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s="27">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s="27">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s="27">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s="27">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s="27">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s="27">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s="27">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s="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s="27">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s="27">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s="27">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s="27">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s="27">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s="27">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s="27">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s="27">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s="27">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s="2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s="27">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s="27">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s="27">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s="27">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s="27">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s="27">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s="27">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s="27">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s="27">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s="2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s="27">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s="27">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s="27">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s="27">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s="27">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s="27">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s="27">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s="27">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s="27">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s="2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s="27">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s="27">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s="27">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s="27">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s="27">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s="27">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s="27">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s="27">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s="27">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s="2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s="27">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s="27">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s="27">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s="27">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s="27">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s="27">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s="27">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s="27">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s="27">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s="2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s="27">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s="27">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s="27">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s="27">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s="27">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s="27">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s="27">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s="27">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s="27">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s="2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s="27">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s="27">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s="27">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s="27">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s="27">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s="27">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s="27">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s="27">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s="27">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s="2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s="27">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s="27">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s="27">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s="27">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s="27">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s="27">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s="27">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s="27">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s="27">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s="2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s="27">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s="27">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s="27">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s="27">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s="27">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s="27">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s="27">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s="27">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s="27">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s="2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s="27">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s="27">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s="27">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s="27">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s="27">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s="27">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s="27">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s="27">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s="27">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s="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s="27">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s="27">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s="27">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s="27">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s="27">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s="27">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s="27">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s="27">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s="27">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s="2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s="27">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s="27">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s="27">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s="27">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s="27">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s="27">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s="27">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s="27">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s="27">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s="2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s="27">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s="27">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s="27">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s="27">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s="27">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s="27">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s="27">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s="27">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s="27">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s="2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s="27">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s="27">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s="27">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s="27">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s="27">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s="27">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s="27">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s="27">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s="27">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s="2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s="27">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s="27">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s="27">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s="27">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s="27">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s="27">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s="27">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s="27">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s="27">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s="2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s="27">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s="27">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s="27">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s="27">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s="27">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s="27">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s="27">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s="27">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s="27">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s="2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s="27">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s="27">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s="27">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s="27">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s="27">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s="27">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s="27">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s="27">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s="27">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s="2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s="27">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s="27">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s="27">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s="27">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s="27">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s="27">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s="27">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s="27">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s="27">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s="2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s="27">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s="27">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s="27">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s="27">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s="27">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s="27">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s="27">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s="27">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s="27">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s="2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s="27">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s="27">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s="27">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s="27">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s="27">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s="27">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s="27">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s="27">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s="27">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s="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s="27">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s="27">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s="27">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s="27">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s="27">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s="27">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s="27">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s="27">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s="27">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s="2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s="27">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s="27">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s="27">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s="27">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s="27">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s="27">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s="27">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s="27">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s="27">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s="2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s="27">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s="27">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s="27">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s="27">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s="27">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s="27">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s="27">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s="27">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s="27">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s="2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s="27">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s="27">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s="27">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s="27">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s="27">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s="27">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s="27">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s="27">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s="27">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s="2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s="27">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s="27">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s="27">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s="27">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s="27">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s="27">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s="27">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s="27">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s="27">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s="2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s="27">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s="27">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s="27">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s="27">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s="27">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s="27">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s="27">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s="27">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s="27">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s="2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s="27">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s="27">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s="27">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s="27">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s="27">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s="27">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s="27">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s="27">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s="27">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s="2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s="27">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s="27">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s="27">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s="27">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s="27">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s="27">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s="27">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s="27">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s="27">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s="2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s="27">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s="27">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s="27">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s="27">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s="27">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s="27">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s="27">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s="27">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s="27">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s="2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s="27">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s="27">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s="27">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s="27">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s="27">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s="27">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s="27">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s="27">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s="27">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s="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s="27">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s="27">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s="27">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s="27">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s="27">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s="27">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s="27">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s="27">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s="27">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s="2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s="27">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s="27">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s="27">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s="27">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s="27">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s="27">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s="27">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s="27">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s="27">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s="2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s="27">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s="27">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s="27">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s="27">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s="27">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s="27">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s="27">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s="27">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s="27">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s="2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s="27">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s="27">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s="27">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s="27">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s="27">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s="27">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s="27">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s="27">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s="27">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s="2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s="27">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s="27">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s="27">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s="27">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s="27">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s="27">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s="27">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s="27">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s="27">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s="2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s="27">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s="27">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s="27">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s="27">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s="27">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s="27">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s="27">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s="27">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s="27">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s="2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s="27">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s="27">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s="27">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s="27">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s="27">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s="27">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s="27">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s="27">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s="27">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s="2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s="27">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s="27">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s="27">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s="27">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s="27">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s="27">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s="27">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s="27">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s="27">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s="2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s="27">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s="27">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s="27">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s="27">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s="27">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s="27">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s="27">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s="27">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s="27">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s="2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s="27">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s="27">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s="27">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s="27">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s="27">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s="27">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s="27">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s="27">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s="27">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s="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s="27">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s="27">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s="27">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s="27">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s="27">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s="27">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s="27">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s="27">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s="27">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s="2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s="27">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s="27">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s="27">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s="27">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s="27">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s="27">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s="27">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s="27">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s="27">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s="2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s="27">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s="27">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s="27">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s="27">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s="27">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s="27">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s="27">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s="27">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s="27">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s="2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s="27">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s="27">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s="27">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s="27">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s="27">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s="27">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s="27">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s="27">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s="27">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s="2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s="27">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s="27">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s="27">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s="27">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s="27">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s="27">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s="27">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s="27">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s="27">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s="2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s="27">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s="27">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s="27">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s="27">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s="27">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s="27">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s="27">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s="27">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s="27">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s="2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s="27">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s="27">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s="27">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s="27">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s="27">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s="27">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s="27">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s="27">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s="27">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s="2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s="27">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s="27">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s="27">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s="27">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s="27">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s="27">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s="27">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s="27">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s="27">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s="2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s="27">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s="27">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s="27">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s="27">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s="27">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s="27">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s="27">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s="27">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s="27">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s="2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s="27">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s="27">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s="27">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s="27">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s="27">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s="27">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s="27">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s="27">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s="27">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s="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s="27">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s="27">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s="27">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s="27">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s="27">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s="27">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s="27">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s="27">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s="27">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s="2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s="27">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s="27">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s="27">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s="27">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s="27">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s="27">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s="27">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s="27">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s="27">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s="2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s="27">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s="27">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s="27">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s="27">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s="27">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s="27">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s="27">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s="27">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s="27">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s="2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s="27">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s="27">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s="27">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s="27">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s="27">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s="27">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s="27">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s="27">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s="27">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s="2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s="27">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s="27">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s="27">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s="27">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s="27">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s="27">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s="27">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s="27">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s="27">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s="2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s="27">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s="27">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s="27">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s="27">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s="27">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s="27">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s="27">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s="27">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s="27">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s="2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s="27">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s="27">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s="27">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s="27">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s="27">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s="27">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s="27">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s="27">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s="27">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s="2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s="27">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s="27">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s="27">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s="27">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s="27">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s="27">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s="27">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s="27">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s="27">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s="2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s="27">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s="27">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s="27">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s="27">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s="27">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s="27">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s="27">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s="27">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s="27">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s="2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s="27">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s="27">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s="27">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s="27">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s="27">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s="27">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s="27">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s="27">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s="27">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s="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s="27">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s="27">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s="27">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s="27">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s="27">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s="27">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s="27">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s="27">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s="27">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s="2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s="27">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s="27">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s="27">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s="27">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s="27">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s="27">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s="27">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s="27">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s="27">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s="2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s="27">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s="27">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s="27">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s="27">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s="27">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s="27">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s="27">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s="27">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s="27">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s="2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s="27">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s="27">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s="27">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s="27">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s="27">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s="27">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s="27">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s="27">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s="27">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s="2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s="27">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s="27">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s="27">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s="27">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s="27">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s="27">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s="27">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s="27">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s="27">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s="2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s="27">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s="27">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s="27">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s="27">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s="27">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s="27">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s="27">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s="27">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s="27">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s="2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s="27">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s="27">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s="27">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s="27">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s="27">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s="27">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s="27">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s="27">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s="27">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s="2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s="27">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s="27">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s="27">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s="27">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s="27">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s="27">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s="27">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s="27">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s="27">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s="2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s="27">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s="27">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s="27">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s="27">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s="27">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s="27">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s="27">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s="27">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s="27">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s="2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s="27">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s="27">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s="27">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s="27">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s="27">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s="27">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s="27">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s="27">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s="27">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s="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s="27">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s="27">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s="27">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s="27">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s="27">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s="27">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s="27">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s="27">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s="27">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s="2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s="27">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s="27">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s="27">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s="27">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s="27">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s="27">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s="27">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s="27">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s="27">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s="2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s="27">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s="27">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s="27">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s="27">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s="27">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s="27">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s="27">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s="27">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s="27">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s="2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s="27">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s="27">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s="27">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s="27">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s="27">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s="27">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s="27">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s="27">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s="27">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s="2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s="27">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s="27">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s="27">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s="27">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s="27">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s="27">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s="27">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s="27">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s="27">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s="2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s="27">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s="27">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s="27">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s="27">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s="27">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s="27">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s="27">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s="27">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s="27">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s="2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s="27">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s="27">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s="27">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s="27">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s="27">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s="27">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s="27">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s="27">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s="27">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s="2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s="27">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s="27">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s="27">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s="27">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s="27">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s="27">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s="27">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s="27">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s="27">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s="2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s="27">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s="27">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s="27">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s="27">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s="27">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s="27">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s="27">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s="27">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s="27">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s="2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s="27">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s="27">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s="27">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s="27">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s="27">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s="27">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s="27">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s="27">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s="27">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s="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s="27">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s="27">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s="27">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s="27">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s="27">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s="27">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s="27">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s="27">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s="27">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s="2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s="27">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s="27">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s="27">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s="27">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s="27">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s="27">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s="27">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s="27">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s="27">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s="2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s="27">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s="27">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s="27">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s="27">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s="27">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s="27">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s="27">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s="27">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s="27">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s="2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s="27">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s="27">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s="27">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s="27">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s="27">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s="27">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s="27">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s="27">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s="27">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s="2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s="27">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s="27">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s="27">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s="27">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s="27">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s="27">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s="27">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s="27">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s="27">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s="2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s="27">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s="27">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s="27">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s="27">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s="27">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s="27">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s="27">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s="27">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s="27">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s="2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s="27">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s="27">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s="27">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s="27">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s="27">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s="27">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s="27">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s="27">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s="27">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s="2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s="27">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s="27">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s="27">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s="27">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s="27">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s="27">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s="27">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s="27">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s="27">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s="2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s="27">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s="27">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s="27">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s="27">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s="27">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s="27">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s="27">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s="27">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s="27">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s="2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s="27">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s="27">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s="27">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s="27">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s="27">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s="27">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s="27">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s="27">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s="27">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s="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s="27">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s="27">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s="27">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s="27">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s="27">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s="27">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s="27">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s="27">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s="27">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s="2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s="27">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s="27">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s="27">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s="27">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s="27">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s="27">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s="27">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s="27">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s="27">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s="2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s="27">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s="27">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s="27">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s="27">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s="27">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s="27">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s="27">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s="27">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s="27">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s="2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s="27">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s="27">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s="27">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s="27">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s="27">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s="27">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s="27">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s="27">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s="27">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s="2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s="27">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s="27">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s="27">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s="27">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s="27">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s="27">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s="27">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s="27">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s="27">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s="2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s="27">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s="27">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s="27">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s="27">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s="27">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s="27">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s="27">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s="27">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s="27">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s="2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s="27">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s="27">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s="27">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s="27">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s="27">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s="27">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s="27">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s="27">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s="27">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s="2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s="27">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s="27">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s="27">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s="27">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s="27">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s="27">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s="27">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s="27">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s="27">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s="2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s="27">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s="27">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s="27">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s="27">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s="27">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s="27">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s="27">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s="27">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s="27">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s="2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s="27">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s="27">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s="27">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s="27">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s="27">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s="27">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s="27">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s="27">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s="27">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s="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s="27">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s="27">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s="27">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s="27">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s="27">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s="27">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s="27">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s="27">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s="27">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s="2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s="27">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s="27">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s="27">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s="27">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s="27">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s="27">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s="27">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s="27">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s="27">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s="2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s="27">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s="27">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s="27">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s="27">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s="27">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s="27">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s="27">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s="27">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s="27">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s="2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s="27">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s="27">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s="27">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s="27">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s="27">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s="27">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s="27">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s="27">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s="27">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s="2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s="27">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s="27">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s="27">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s="27">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s="27">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s="27">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s="27">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s="27">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s="27">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s="2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s="27">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s="27">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s="27">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s="27">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s="27">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s="27">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s="27">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s="27">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s="27">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s="2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s="27">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s="27">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s="27">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s="27">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s="27">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s="27">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s="27">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s="27">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s="27">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s="2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s="27">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s="27">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s="27">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s="27">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s="27">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s="27">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s="27">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s="27">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s="27">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s="2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s="27">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s="27">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s="27">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s="27">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s="27">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s="27">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s="27">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s="27">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s="27">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s="2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s="27">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s="27">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s="27">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s="27">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s="27">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s="27">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s="27">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s="27">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s="27">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s="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s="27">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s="27">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s="27">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s="27">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s="27">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s="27">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s="27">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s="27">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s="27">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s="2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s="27">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s="27">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s="27">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s="27">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s="27">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s="27">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s="27">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s="27">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s="27">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s="2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s="27">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s="27">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s="27">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s="27">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s="27">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s="27">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s="27">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s="27">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s="27">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s="2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s="27">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s="27">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s="27">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s="27">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s="27">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s="27">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s="27">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s="27">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s="27">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s="2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s="27">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s="27">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s="27">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s="27">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s="27">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s="27">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s="27">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s="27">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s="27">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s="2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s="27">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s="27">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s="27">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s="27">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s="27">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s="27">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s="27">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s="27">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s="27">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s="2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s="27">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s="27">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s="27">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s="27">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s="27">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s="27">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s="27">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s="27">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s="27">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s="2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s="27">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s="27">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s="27">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s="27">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s="27">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s="27">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s="27">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s="27">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s="27">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s="2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s="27">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s="27">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s="27">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s="27">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s="27">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s="27">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s="27">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s="27">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s="27">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s="2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s="27">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s="27">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s="27">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s="27">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s="27">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s="27">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s="27">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s="27">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s="27">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s="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s="27">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s="27">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s="27">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s="27">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s="27">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s="27">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s="27">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s="27">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s="27">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s="2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s="27">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s="27">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s="27">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s="27">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s="27">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s="27">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s="27">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s="27">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s="27">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s="2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s="27">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s="27">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s="27">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s="27">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s="27">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s="27">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s="27">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s="27">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s="27">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s="2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s="27">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s="27">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s="27">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s="27">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s="27">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s="27">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s="27">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s="27">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s="27">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s="2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s="27">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s="27">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s="27">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s="27">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s="27">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s="27">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s="27">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s="27">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s="27">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s="2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s="27">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s="27">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s="27">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s="27">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s="27">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s="27">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s="27">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s="27">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s="27">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s="2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s="27">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s="27">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s="27">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s="27">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s="27">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s="27">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s="27">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s="27">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s="27">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s="2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s="27">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s="27">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s="27">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s="27">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s="27">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s="27">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s="27">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s="27">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s="27">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s="2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s="27">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s="27">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s="27">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s="27">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s="27">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s="27">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s="27">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s="27">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s="27">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s="2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s="27">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s="27">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s="27">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s="27">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s="27">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s="27">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s="27">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s="27">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s="27">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s="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s="27">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s="27">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s="27">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s="27">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s="27">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s="27">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s="27">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s="27">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s="27">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s="2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s="27">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s="27">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s="27">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s="27">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s="27">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s="27">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s="27">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s="27">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s="27">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s="2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s="27">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s="27">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s="27">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s="27">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s="27">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s="27">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s="27">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s="27">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s="27">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s="2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s="27">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s="27">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s="27">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s="27">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s="27">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s="27">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s="27">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s="27">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s="27">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s="2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s="27">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s="27">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s="27">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s="27">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s="27">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s="27">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s="27">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s="27">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s="27">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s="2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s="27">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s="27">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s="27">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s="27">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s="27">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s="27">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s="27">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s="27">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s="27">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s="2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s="27">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s="27">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s="27">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s="27">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s="27">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s="27">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s="27">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s="27">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s="27">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s="2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s="27">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s="27">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s="27">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s="27">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s="27">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s="27">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s="27">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s="27">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s="27">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s="2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s="27">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s="27">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s="27">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s="27">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s="27">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s="27">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s="27">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s="27">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s="27">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s="2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s="27">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s="27">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s="27">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s="27">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s="27">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s="27">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s="27">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s="27">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s="27">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s="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s="27">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s="27">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s="27">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s="27">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s="27">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s="27">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s="27">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s="27">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s="27">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s="2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s="27">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s="27">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s="27">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s="27">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s="27">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s="27">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s="27">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s="27">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s="27">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s="2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s="27">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s="27">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s="27">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s="27">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s="27">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s="27">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s="27">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s="27">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s="27">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s="2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s="27">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s="27">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s="27">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s="27">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s="27">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s="27">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s="27">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s="27">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s="27">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s="2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s="27">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s="27">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s="27">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s="27">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s="27">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s="27">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s="27">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s="27">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s="27">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s="2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s="27">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s="27">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s="27">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s="27">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s="27">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s="27">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s="27">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s="27">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s="27">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s="2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s="27">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s="27">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s="27">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s="27">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s="27">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s="27">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s="27">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s="27">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s="27">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s="2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s="27">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s="27">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s="27">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s="27">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s="27">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s="27">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s="27">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s="27">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s="27">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s="2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s="27">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s="27">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s="27">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s="27">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s="27">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s="27">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s="27">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s="27">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s="27">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s="2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s="27">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s="27">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s="27">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s="27">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s="27">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s="27">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s="27">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s="27">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s="27">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s="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s="27">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s="27">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s="27">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s="27">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s="27">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s="27">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s="27">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s="27">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s="27">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s="2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s="27">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s="27">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s="27">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s="27">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s="27">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s="27">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s="27">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s="27">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s="27">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s="2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s="27">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s="27">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s="27">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s="27">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s="27">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s="27">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s="27">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s="27">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s="27">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s="2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s="27">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s="27">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s="27">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s="27">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s="27">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s="27">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s="27">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s="27">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s="27">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s="2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s="27">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s="27">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s="27">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s="27">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s="27">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s="27">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s="27">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s="27">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s="27">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s="2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s="27">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s="27">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s="27">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s="27">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s="27">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s="27">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s="27">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s="27">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s="27">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s="2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s="27">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s="27">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s="27">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s="27">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s="27">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s="27">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s="27">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s="27">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s="27">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s="2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s="27">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s="27">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s="27">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s="27">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s="27">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s="27">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s="27">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s="27">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s="27">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s="2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s="27">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s="27">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s="27">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s="27">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s="27">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s="27">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s="27">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s="27">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s="27">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s="2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s="27">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s="27">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s="27">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s="27">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s="27">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s="27">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s="27">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s="27">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s="27">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s="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s="27">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s="27">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s="27">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s="27">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s="27">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s="27">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s="27">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s="27">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s="27">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s="2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s="27">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s="27">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s="27">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s="27">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s="27">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s="27">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s="27">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s="27">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s="27">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s="2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s="27">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s="27">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s="27">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s="27">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s="27">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s="27">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s="27">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s="27">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s="27">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s="2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s="27">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s="27">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s="27">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s="27">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s="27">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s="27">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s="27">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s="27">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s="27">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s="2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s="27">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s="27">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s="27">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s="27">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s="27">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s="27">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s="27">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s="27">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s="27">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s="2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s="27">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s="27">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s="27">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s="27">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s="27">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s="27">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s="27">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s="27">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s="27">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s="2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s="27">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s="27">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s="27">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s="27">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s="27">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s="27">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s="27">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s="27">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s="27">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s="2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s="27">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s="27">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s="27">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s="27">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s="27">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s="27">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s="27">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s="27">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s="27">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s="2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s="27">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s="27">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s="27">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s="27">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s="27">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s="27">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s="27">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s="27">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s="27">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s="2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s="27">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s="27">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s="27">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s="27">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s="27">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s="27">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s="27">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s="27">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s="27">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s="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s="27">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s="27">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s="27">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s="27">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s="27">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s="27">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s="27">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s="27">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s="27">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s="2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s="27">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s="27">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s="27">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s="27">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s="27">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s="27">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s="27">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s="27">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s="27">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s="2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s="27">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s="27">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s="27">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s="27">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s="27">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s="27">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s="27">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s="27">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s="27">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s="2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s="27">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s="27">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s="27">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s="27">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s="27">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s="27">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s="27">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s="27">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s="27">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s="2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s="27">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s="27">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s="27">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s="27">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s="27">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s="27">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s="27">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s="27">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s="27">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s="2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s="27">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s="27">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s="27">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s="27">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s="27">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s="27">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s="27">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s="27">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s="27">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s="2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s="27">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s="27">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s="27">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s="27">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s="27">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s="27">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s="27">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s="27">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s="27">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s="2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s="27">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s="27">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s="27">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s="27">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s="27">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s="27">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s="27">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s="27">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s="27">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s="2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s="27">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s="27">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s="27">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s="27">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s="27">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s="27">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s="27">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s="27">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s="27">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s="2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s="27">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s="27">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s="27">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s="27">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s="27">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s="27">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s="27">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s="27">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s="27">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s="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s="27">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s="27">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s="27">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s="27">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s="27">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s="27">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s="27">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s="27">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s="27">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s="2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s="27">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s="27">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s="27">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s="27">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s="27">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s="27">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s="27">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s="27">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s="27">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s="2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s="27">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s="27">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s="27">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s="27">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s="27">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s="27">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s="27">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s="27">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s="27">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s="2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s="27">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s="27">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s="27">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s="27">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s="27">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s="27">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s="27">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s="27">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s="27">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s="2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s="27">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s="27">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s="27">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s="27">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s="27">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s="27">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s="27">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s="27">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s="27">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s="2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s="27">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s="27">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s="27">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s="27">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s="27">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s="27">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s="27">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s="27">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s="27">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s="2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s="27">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s="27">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s="27">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s="27">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s="27">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s="27">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s="27">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s="27">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s="27">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s="2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s="27">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s="27">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s="27">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s="27">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s="27">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s="27">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s="27">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s="27">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s="27">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s="2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s="27">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s="27">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s="27">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s="27">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s="27">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s="27">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s="27">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s="27">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s="27">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s="2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s="27">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s="27">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s="27">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s="27">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s="27">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s="27">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s="27">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s="27">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s="27">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s="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s="27">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s="27">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s="27">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s="27">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s="27">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s="27">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s="27">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s="27">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s="27">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s="2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s="27">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s="27">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s="27">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s="27">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s="27">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s="27">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s="27">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s="27">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s="27">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s="2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s="27">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s="27">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s="27">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s="27">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s="27">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s="27">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s="27">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s="27">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s="27">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s="2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s="27">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s="27">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s="27">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s="27">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s="27">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s="27">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s="27">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s="27">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s="27">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s="2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s="27">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s="27">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s="27">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s="27">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s="27">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s="27">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s="27">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s="27">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s="27">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s="2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s="27">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s="27">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s="27">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s="27">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s="27">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s="27">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s="27">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s="27">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s="27">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s="2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s="27">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s="27">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s="27">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s="27">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s="27">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s="27">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s="27">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s="27">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s="27">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s="2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s="27">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s="27">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s="27">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s="27">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s="27">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s="27">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s="27">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s="27">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s="27">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s="2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s="27">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s="27">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s="27">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s="27">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s="27">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s="27">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s="27">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s="27">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s="27">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s="2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s="27">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s="27">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s="27">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s="27">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s="27">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s="27">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s="27">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s="27">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s="27">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s="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s="27">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s="27">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s="27">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s="27">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s="27">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s="27">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s="27">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s="27">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s="27">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s="2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s="27">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s="27">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s="27">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s="27">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s="27">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s="27">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s="27">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s="27">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s="27">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s="2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s="27">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s="27">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s="27">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s="27">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s="27">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s="27">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s="27">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s="27">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s="27">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s="2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s="27">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s="27">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s="27">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s="27">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s="27">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s="27">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s="27">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s="27">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s="27">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s="2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s="27">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s="27">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s="27">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s="27">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s="27">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s="27">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s="27">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s="27">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s="27">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s="2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s="27">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s="27">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s="27">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s="27">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s="27">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s="27">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s="27">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s="27">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s="27">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s="2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s="27">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s="27">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s="27">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s="27">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s="27">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s="27">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s="27">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s="27">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s="27">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s="2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s="27">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s="27">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s="27">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s="27">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s="27">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s="27">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s="27">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s="27">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s="27">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s="2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s="27">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s="27">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s="27">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s="27">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s="27">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s="27">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s="27">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s="27">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s="27">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s="2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s="27">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s="27">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s="27">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s="27">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s="27">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s="27">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s="27">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s="27">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s="27">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s="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s="27">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s="27">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s="27">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s="27">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s="27">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s="27">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s="27">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s="27">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s="27">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s="2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s="27">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s="27">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s="27">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s="27">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s="27">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s="27">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s="27">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s="27">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s="27">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s="2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s="27">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s="27">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s="27">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s="27">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s="27">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s="27">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s="27">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s="27">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s="27">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s="2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s="27">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s="27">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s="27">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s="27">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s="27">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s="27">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s="27">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s="27">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s="27">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s="2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s="27">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s="27">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s="27">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s="27">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s="27">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s="27">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s="27">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s="27">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s="27">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s="2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s="27">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s="27">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s="27">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s="27">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s="27">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s="27">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s="27">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s="27">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s="27">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s="2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s="27">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s="27">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s="27">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s="27">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s="27">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s="27">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s="27">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s="27">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s="27">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s="2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s="27">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s="27">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s="27">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s="27">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s="27">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s="27">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s="27">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s="27">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s="27">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s="2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s="27">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s="27">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s="27">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s="27">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s="27">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s="27">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s="27">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s="27">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s="27">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s="2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s="27">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s="27">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s="27">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s="27">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s="27">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s="27">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s="27">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s="27">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s="27">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s="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s="27">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s="27">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s="27">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s="27">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s="27">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s="27">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s="27">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s="27">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s="27">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s="2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s="27">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s="27">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s="27">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s="27">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s="27">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s="27">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s="27">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s="27">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s="27">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s="2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s="27">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s="27">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s="27">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s="27">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s="27">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s="27">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s="27">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s="27">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s="27">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s="2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s="27">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s="27">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s="27">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s="27">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s="27">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s="27">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s="27">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s="27">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s="27">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s="2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s="27">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s="27">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s="27">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s="27">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s="27">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s="27">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s="27">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s="27">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s="27">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s="2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s="27">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s="27">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s="27">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s="27">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s="27">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s="27">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s="27">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s="27">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s="27">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s="2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s="27">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s="27">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s="27">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s="27">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s="27">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s="27">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s="27">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s="27">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s="27">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s="2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s="27">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s="27">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s="27">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s="27">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s="27">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s="27">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s="27">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s="27">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s="27">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s="2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s="27">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s="27">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s="27">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s="27">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s="27">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s="27">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s="27">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s="27">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s="27">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s="2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s="27">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s="27">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s="27">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s="27">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s="27">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s="27">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s="27">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s="27">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s="27">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s="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s="27">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s="27">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s="27">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s="27">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s="27">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s="27">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s="27">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s="27">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s="27">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s="2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s="27">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s="27">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s="27">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s="27">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s="27">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s="27">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s="27">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s="27">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s="27">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s="2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s="27">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s="27">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s="27">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s="27">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s="27">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s="27">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s="27">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s="27">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s="27">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s="2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s="27">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s="27">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s="27">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s="27">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s="27">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s="27">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s="27">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s="27">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s="27">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s="2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s="27">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s="27">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s="27">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s="27">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s="27">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s="27">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s="27">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s="27">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s="27">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s="2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s="27">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s="27">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s="27">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s="27">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s="27">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s="27">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s="27">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s="27">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s="27">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s="2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s="27">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s="27">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s="27">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s="27">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s="27">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s="27">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s="27">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s="27">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s="27">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s="2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s="27">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s="27">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s="27">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s="27">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s="27">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s="27">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s="27">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s="27">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s="27">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s="2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s="27">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s="27">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s="27">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s="27">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s="27">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s="27">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s="27">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s="27">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s="27">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s="2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s="27">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s="27">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s="27">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s="27">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s="27">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s="27">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s="27">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s="27">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s="27">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s="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s="27">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s="27">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s="27">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s="27">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s="27">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s="27">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s="27">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s="27">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s="27">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s="2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s="27">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s="27">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s="27">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s="27">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s="27">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s="27">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s="27">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s="27">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s="27">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s="2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s="27">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s="27">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s="27">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s="27">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s="27">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s="27">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s="27">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s="27">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s="27">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s="2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s="27">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s="27">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s="27">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s="27">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s="27">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s="27">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s="27">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s="27">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s="27">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s="2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s="27">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s="27">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s="27">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s="27">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s="27">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s="27">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s="27">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s="27">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s="27">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s="2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s="27">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s="27">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s="27">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s="27">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s="27">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s="27">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s="27">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s="27">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s="27">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s="2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s="27">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s="27">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s="27">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s="27">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s="27">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s="27">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s="27">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s="27">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s="27">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s="2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s="27">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s="27">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s="27">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s="27">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s="27">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s="27">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s="27">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s="27">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s="27">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s="2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s="27">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s="27">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s="27">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s="27">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s="27">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s="27">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s="27">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s="27">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s="27">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s="2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s="27">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s="27">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s="27">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s="27">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s="27">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s="27">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s="27">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s="27">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s="27">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s="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s="27">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s="27">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s="27">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s="27">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s="27">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s="27">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s="27">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s="27">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s="27">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s="2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s="27">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s="27">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s="27">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s="27">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s="27">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s="27">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s="27">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s="27">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s="27">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s="2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s="27">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s="27">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s="27">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s="27">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s="27">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s="27">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s="27">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s="27">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s="27">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s="2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s="27">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s="27">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s="27">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s="27">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s="27">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s="27">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s="27">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s="27">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s="27">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s="2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s="27">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s="27">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s="27">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s="27">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s="27">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s="27">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s="27">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s="27">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s="27">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s="2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s="27">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s="27">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s="27">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s="27">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s="27">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s="27">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s="27">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s="27">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s="27">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s="2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s="27">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s="27">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s="27">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s="27">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s="27">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s="27">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s="27">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s="27">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s="27">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s="2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s="27">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s="27">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s="27">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s="27">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s="27">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s="27">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s="27">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s="27">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s="27">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s="2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s="27">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s="27">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s="27">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s="27">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s="27">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s="27">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s="27">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s="27">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s="27">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s="2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s="27">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s="27">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s="27">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s="27">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s="27">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s="27">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s="27">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s="27">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s="27">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s="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s="27">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s="27">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s="27">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s="27">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s="27">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s="27">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s="27">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s="27">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s="27">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s="2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s="27">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s="27">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s="27">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s="27">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s="27">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s="27">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s="27">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s="27">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s="27">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s="2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s="27">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s="27">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s="27">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s="27">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s="27">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s="27">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s="27">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s="27">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s="27">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s="2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s="27">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s="27">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s="27">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s="27">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s="27">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s="27">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s="27">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s="27">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s="27">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s="2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s="27">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s="27">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s="27">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s="27">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s="27">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s="27">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s="27">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s="27">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s="27">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s="2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s="27">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s="27">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s="27">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s="27">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s="27">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s="27">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s="27">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s="27">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s="27">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s="2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s="27">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s="27">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s="27">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s="27">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s="27">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s="27">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s="27">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s="27">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s="27">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s="2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s="27">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s="27">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s="27">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s="27">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s="27">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s="27">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s="27">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s="27">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s="27">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s="2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s="27">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s="27">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s="27">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s="27">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s="27">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s="27">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s="27">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s="27">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s="27">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s="2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s="27">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s="27">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s="27">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s="27">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s="27">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s="27">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s="27">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s="27">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s="27">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s="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s="27">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s="27">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s="27">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s="27">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s="27">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s="27">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s="27">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s="27">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s="27">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s="2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s="27">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s="27">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s="27">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s="27">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s="27">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s="27">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s="27">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s="27">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s="27">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s="2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s="27">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s="27">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s="27">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s="27">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s="27">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s="27">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s="27">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s="27">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s="27">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s="2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s="27">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s="27">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s="27">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s="27">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s="27">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s="27">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s="27">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s="27">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s="27">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s="2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s="27">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s="27">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s="27">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s="27">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s="27">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s="27">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s="27">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s="27">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s="27">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s="2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s="27">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s="27">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s="27">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s="27">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s="27">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s="27">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s="27">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s="27">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s="27">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s="2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s="27">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s="27">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s="27">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s="27">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s="27">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s="27">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s="27">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s="27">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s="27">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s="2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s="27">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s="27">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s="27">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s="27">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s="27">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s="27">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s="27">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s="27">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s="27">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s="2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s="27">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s="27">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s="27">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s="27">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s="27">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s="27">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s="27">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s="27">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s="27">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s="2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s="27">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s="27">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s="27">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s="27">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s="27">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s="27">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s="27">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s="27">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s="27">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s="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s="27">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s="27">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s="27">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s="27">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s="27">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s="27">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s="27">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s="27">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s="27">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s="2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s="27">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s="27">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s="27">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s="27">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s="27">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s="27">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s="27">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s="27">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s="27">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s="2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s="27">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s="27">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s="27">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s="27">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s="27">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s="27">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s="27">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s="27">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s="27">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s="2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s="27">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s="27">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s="27">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s="27">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s="27">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s="27">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s="27">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s="27">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s="27">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s="2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s="27">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s="27">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s="27">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s="27">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s="27">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s="27">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s="27">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s="27">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s="27">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s="2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s="27">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s="27">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s="27">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s="27">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s="27">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s="27">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s="27">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s="27">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s="27">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s="2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s="27">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s="27">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s="27">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s="27">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s="27">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s="27">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s="27">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s="27">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s="27">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s="2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s="27">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s="27">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s="27">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s="27">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s="27">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s="27">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s="27">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s="27">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s="27">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s="2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s="27">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s="27">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s="27">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s="27">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s="27">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s="27">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s="27">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s="27">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s="27">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s="2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s="27">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s="27">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s="27">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s="27">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s="27">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s="27">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s="27">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s="27">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s="27">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s="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s="27">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s="27">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s="27">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s="27">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s="27">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s="27">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s="27">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s="27">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s="27">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s="2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s="27">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s="27">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s="27">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s="27">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s="27">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s="27">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s="27">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s="27">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s="27">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s="2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s="27">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s="27">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s="27">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s="27">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s="27">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s="27">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s="27">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s="27">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s="27">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s="2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s="27">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s="27">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s="27">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s="27">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s="27">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s="27">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s="27">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s="27">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s="27">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s="2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s="27">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s="27">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s="27">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s="27">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s="27">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s="27">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s="27">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s="27">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s="27">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s="2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s="27">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s="27">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s="27">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s="27">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s="27">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s="27">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s="27">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s="27">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s="27">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s="2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s="27">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s="27">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s="27">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s="27">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s="27">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s="27">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s="27">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s="27">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s="27">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s="2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s="27">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s="27">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s="27">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s="27">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s="27">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s="27">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s="27">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s="27">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s="27">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s="2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s="27">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s="27">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s="27">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s="27">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s="27">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s="27">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s="27">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s="27">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s="27">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s="2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s="27">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s="27">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s="27">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s="27">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s="27">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s="27">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s="27">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s="27">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s="27">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s="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s="27">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s="27">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s="27">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s="27">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s="27">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s="27">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s="27">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s="27">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s="27">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s="2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s="27">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s="27">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s="27">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s="27">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s="27">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s="27">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s="27">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s="27">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s="27">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s="2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s="27">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s="27">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s="27">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s="27">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s="27">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s="27">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s="27">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s="27">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s="27">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s="2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s="27">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s="27">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s="27">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s="27">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s="27">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s="27">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s="27">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s="27">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s="27">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s="2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s="27">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s="27">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s="27">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s="27">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s="27">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s="27">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s="27">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s="27">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s="27">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s="2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s="27">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s="27">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s="27">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s="27">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s="27">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s="27">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s="27">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s="27">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s="27">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s="2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s="27">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s="27">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s="27">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s="27">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s="27">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s="27">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s="27">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s="27">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s="27">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s="2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s="27">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s="27">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s="27">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s="27">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s="27">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s="27">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s="27">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s="27">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s="27">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s="2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s="27">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s="27">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s="27">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s="27">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s="27">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s="27">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s="27">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s="27">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s="27">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s="2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s="27">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s="27">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s="27">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s="27">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s="27">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s="27">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s="27">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s="27">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s="27">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s="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s="27">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s="27">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s="27">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s="27">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s="27">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s="27">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s="27">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s="27">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s="27">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s="2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s="27">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s="27">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s="27">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s="27">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s="27">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s="27">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s="27">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s="27">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s="27">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s="2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s="27">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s="27">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s="27">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s="27">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s="27">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s="27">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s="27">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s="27">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s="27">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s="2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s="27">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s="27">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s="27">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s="27">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s="27">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s="27">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s="27">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s="27">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s="27">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s="2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s="27">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s="27">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s="27">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s="27">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s="27">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s="27">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s="27">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s="27">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s="27">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s="2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s="27">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s="27">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s="27">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s="27">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s="27">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s="27">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s="27">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s="27">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s="27">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s="2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s="27">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s="27">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s="27">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s="27">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s="27">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s="27">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s="27">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s="27">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s="27">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s="2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s="27">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s="27">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s="27">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s="27">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s="27">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s="27">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s="27">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s="27">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s="27">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s="2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s="27">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s="27">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s="27">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s="27">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s="27">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s="27">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s="27">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s="27">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s="27">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s="2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s="27">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s="27">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s="27">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s="27">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s="27">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s="27">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s="27">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s="27">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s="27">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s="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s="27">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s="27">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s="27">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s="27">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s="27">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s="27">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s="27">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s="27">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s="27">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s="2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s="27">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s="27">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s="27">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s="27">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s="27">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s="27">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s="27">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s="27">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s="27">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s="2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s="27">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s="27">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s="27">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s="27">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s="27">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s="27">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s="27">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s="27">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s="27">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s="2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s="27">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s="27">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s="27">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s="27">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s="27">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s="27">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s="27">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s="27">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s="27">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s="2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s="27">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s="27">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s="27">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s="27">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s="27">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s="27">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s="27">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s="27">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s="27">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s="2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s="27">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s="27">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s="27">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s="27">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s="27">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s="27">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s="27">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s="27">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s="27">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s="2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s="27">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s="27">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s="27">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s="27">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s="27">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s="27">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s="27">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s="27">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s="27">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s="2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s="27">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s="27">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s="27">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s="27">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s="27">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s="27">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s="27">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s="27">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s="27">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s="2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s="27">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s="27">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s="27">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s="27">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s="27">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s="27">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s="27">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s="27">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s="27">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s="2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s="27">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s="27">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s="27">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s="27">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s="27">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s="27">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s="27">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s="27">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s="27">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s="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s="27">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s="27">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s="27">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s="27">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s="27">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s="27">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s="27">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s="27">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s="27">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s="2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s="27">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s="27">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s="27">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s="27">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s="27">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s="27">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s="27">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s="27">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s="27">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s="2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s="27">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s="27">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s="27">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s="27">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s="27">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s="27">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s="27">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s="27">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s="27">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s="2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s="27">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s="27">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s="27">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s="27">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s="27">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s="27">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s="27">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s="27">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s="27">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s="2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s="27">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s="27">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s="27">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s="27">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s="27">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s="27">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s="27">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s="27">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s="27">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s="2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s="27">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s="27">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s="27">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s="27">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s="27">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s="27">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s="27">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s="27">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s="27">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s="2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s="27">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s="27">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s="27">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s="27">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s="27">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s="27">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s="27">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s="27">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s="27">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s="2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s="27">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s="27">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s="27">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s="27">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s="27">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s="27">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s="27">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s="27">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s="27">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s="2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s="27">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s="27">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s="27">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s="27">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s="27">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s="27">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s="27">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s="27">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s="27">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s="2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s="27">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s="27">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s="27">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s="27">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s="27">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s="27">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s="27">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s="27">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s="27">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s="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s="27">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s="27">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s="27">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s="27">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s="27">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s="27">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s="27">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s="27">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s="27">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s="2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s="27">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s="27">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s="27">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s="27">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s="27">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s="27">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s="27">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s="27">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s="27">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s="2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s="27">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s="27">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s="27">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s="27">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s="27">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s="27">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s="27">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s="27">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s="27">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s="2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s="27">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s="27">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s="27">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s="27">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s="27">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s="27">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s="27">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s="27">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s="27">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s="2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s="27">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s="27">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s="27">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s="27">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s="27">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s="27">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s="27">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s="27">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s="27">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s="2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s="27">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s="27">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s="27">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s="27">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s="27">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s="27">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s="27">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s="27">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s="27">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s="2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s="27">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s="27">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s="27">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s="27">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s="27">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s="27">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s="27">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s="27">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s="27">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s="2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s="27">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s="27">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s="27">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s="27">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s="27">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s="27">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s="27">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s="27">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s="27">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s="2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s="27">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s="27">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s="27">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s="27">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s="27">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s="27">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s="27">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s="27">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s="27">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s="2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s="27">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s="27">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s="27">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s="27">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s="27">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s="27">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s="27">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s="27">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s="27">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s="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s="27">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s="27">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s="27">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s="27">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s="27">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s="27">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s="27">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s="27">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s="27">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s="2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s="27">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s="27">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s="27">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s="27">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s="27">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s="27">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s="27">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s="27">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s="27">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s="2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s="27">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s="27">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s="27">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s="27">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s="27">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s="27">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s="27">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s="27">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s="27">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s="2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s="27">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s="27">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s="27">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s="27">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s="27">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s="27">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s="27">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s="27">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s="27">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s="2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s="27">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s="27">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s="27">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s="27">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s="27">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s="27">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s="27">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s="27">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s="27">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s="2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s="27">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s="27">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s="27">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s="27">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s="27">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s="27">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s="27">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s="27">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s="27">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s="2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s="27">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s="27">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s="27">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s="27">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s="27">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s="27">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s="27">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s="27">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s="27">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s="2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s="27">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s="27">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s="27">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s="27">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s="27">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s="27">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s="27">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s="27">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s="27">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s="2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s="27">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s="27">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s="27">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s="27">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s="27">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s="27">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s="27">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s="27">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s="27">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s="2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s="27">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s="27">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s="27">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s="27">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s="27">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s="27">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s="27">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s="27">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s="27">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s="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s="27">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s="27">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s="27">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s="27">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s="27">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s="27">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s="27">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s="27">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s="27">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s="2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s="27">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s="27">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s="27">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s="27">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s="27">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s="27">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s="27">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s="27">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s="27">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s="2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s="27">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s="27">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s="27">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s="27">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s="27">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s="27">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s="27">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s="27">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s="27">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s="2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s="27">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s="27">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s="27">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s="27">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s="27">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s="27">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s="27">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s="27">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s="27">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s="2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s="27">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s="27">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s="27">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s="27">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s="27">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s="27">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s="27">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s="27">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s="27">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s="2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s="27">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s="27">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s="27">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s="27">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s="27">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s="27">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s="27">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s="27">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s="27">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s="2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s="27">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s="27">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s="27">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s="27">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s="27">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s="27">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s="27">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s="27">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s="27">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s="2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s="27">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s="27">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s="27">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s="27">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s="27">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s="27">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s="27">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s="27">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s="27">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s="2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s="27">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s="27">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s="27">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s="27">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s="27">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s="27">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s="27">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s="27">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s="27">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s="2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s="27">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s="27">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s="27">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s="27">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s="27">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s="27">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s="27">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s="27">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s="27">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s="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s="27">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s="27">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s="27">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s="27">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s="27">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s="27">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s="27">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s="27">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s="27">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s="2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s="27">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s="27">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s="27">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s="27">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s="27">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s="27">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s="27">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s="27">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s="27">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s="2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s="27">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s="27">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s="27">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s="27">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s="27">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s="27">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s="27">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s="27">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s="27">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s="2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s="27">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s="27">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s="27">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s="27">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s="27">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s="27">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s="27">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s="27">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s="27">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s="2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s="27">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s="27">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s="27">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s="27">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s="27">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s="27">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s="27">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s="27">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s="27">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s="2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s="27">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s="27">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s="27">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s="27">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s="27">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s="27">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s="27">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s="27">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s="27">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s="2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s="27">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s="27">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s="27">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s="27">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s="27">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s="27">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s="27">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s="27">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s="27">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s="2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s="27">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s="27">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s="27">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s="27">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s="27">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s="27">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s="27">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s="27">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s="27">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s="2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s="27">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s="27">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s="27">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s="27">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s="27">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s="27">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s="27">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s="27">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s="27">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s="2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s="27">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s="27">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s="27">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s="27">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s="27">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s="27">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s="27">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s="27">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s="27">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s="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s="27">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s="27">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s="27">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s="27">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s="27">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s="27">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s="27">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s="27">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s="27">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s="2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s="27">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s="27">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s="27">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s="27">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s="27">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s="27">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s="27">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s="27">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s="27">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s="2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s="27">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s="27">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s="27">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s="27">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s="27">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s="27">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s="27">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s="27">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s="27">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s="2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s="27">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s="27">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s="27">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s="27">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s="27">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s="27">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s="27">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s="27">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s="27">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s="2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s="27">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s="27">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s="27">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s="27">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s="27">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s="27">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s="27">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s="27">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s="27">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s="2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s="27">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s="27">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s="27">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s="27">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s="27">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s="27">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s="27">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s="27">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s="27">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s="2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s="27">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s="27">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s="27">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s="27">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s="27">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s="27">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s="27">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s="27">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s="27">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s="2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s="27">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s="27">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s="27">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s="27">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s="27">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s="27">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s="27">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s="27">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s="27">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s="2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s="27">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s="27">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s="27">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s="27">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s="27">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s="27">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s="27">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s="27">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s="27">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s="2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s="27">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s="27">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s="27">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s="27">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s="27">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s="27">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s="27">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s="27">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s="27">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s="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s="27">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s="27">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s="27">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s="27">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s="27">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s="27">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s="27">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s="27">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s="27">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s="2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s="27">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s="27">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s="27">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s="27">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s="27">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s="27">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s="27">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s="27">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s="27">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s="2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s="27">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s="27">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s="27">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s="27">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s="27">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s="27">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s="27">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s="27">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s="27">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s="2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s="27">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s="27">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s="27">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s="27">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s="27">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s="27">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s="27">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s="27">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s="27">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s="2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s="27">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s="27">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s="27">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s="27">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s="27">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s="27">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s="27">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s="27">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s="27">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s="2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s="27">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s="27">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s="27">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s="27">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s="27">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s="27">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s="27">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s="27">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s="27">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s="2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s="27">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s="27">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s="27">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s="27">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s="27">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s="27">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s="27">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s="27">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s="27">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s="2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s="27">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s="27">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s="27">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s="27">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s="27">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s="27">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s="27">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s="27">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s="27">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s="2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s="27">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s="27">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s="27">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s="27">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s="27">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s="27">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s="27">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s="27">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s="27">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s="2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s="27">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s="27">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s="27">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s="27">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s="27">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s="27">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s="27">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s="27">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s="27">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s="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s="27">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s="27">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s="27">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s="27">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s="27">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s="27">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s="27">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s="27">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s="27">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s="2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s="27">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s="27">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s="27">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s="27">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s="27">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s="27">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s="27">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s="27">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s="27">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s="2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s="27">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s="27">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s="27">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s="27">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s="27">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s="27">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s="27">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s="27">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s="27">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s="2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s="27">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s="27">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s="27">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s="27">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s="27">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s="27">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s="27">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s="27">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s="27">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s="2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s="27">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s="27">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s="27">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s="27">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s="27">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s="27">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s="27">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s="27">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s="27">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s="2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s="27">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s="27">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s="27">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s="27">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s="27">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s="27">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s="27">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s="27">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s="27">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s="2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s="27">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s="27">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s="27">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s="27">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s="27">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s="27">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s="27">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s="27">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s="27">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s="2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s="27">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s="27">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s="27">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s="27">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s="27">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s="27">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s="27">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s="27">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s="27">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s="2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s="27">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s="27">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s="27">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s="27">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s="27">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s="27">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s="27">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s="27">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s="27">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s="2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s="27">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s="27">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s="27">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s="27">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s="27">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s="27">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s="27">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s="27">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s="27">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s="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s="27">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s="27">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s="27">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s="27">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s="27">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s="27">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s="27">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s="27">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s="27">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s="2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s="27">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s="27">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s="27">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s="27">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s="27">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s="27">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s="27">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s="27">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s="27">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s="2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s="27">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s="27">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s="27">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s="27">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s="27">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s="27">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s="27">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s="27">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s="27">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s="2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s="27">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s="27">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s="27">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s="27">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s="27">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s="27">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s="27">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s="27">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s="27">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s="2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s="27">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s="27">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s="27">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s="27">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s="27">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s="27">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s="27">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s="27">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s="27">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s="2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s="27">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s="27">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s="27">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s="27">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s="27">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s="27">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s="27">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s="27">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s="27">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s="2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s="27">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s="27">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s="27">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s="27">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s="27">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s="27">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s="27">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s="27">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s="27">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s="2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s="27">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s="27">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s="27">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s="27">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s="27">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s="27">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s="27">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s="27">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s="27">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s="2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s="27">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s="27">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s="27">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s="27">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s="27">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s="27">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s="27">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s="27">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s="27">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s="2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s="27">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s="27">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s="27">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s="27">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s="27">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s="27">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s="27">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s="27">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s="27">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s="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s="27">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s="27">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s="27">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s="27">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s="27">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s="27">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s="27">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s="27">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s="27">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s="2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s="27">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s="27">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s="27">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s="27">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s="27">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s="27">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s="27">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s="27">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s="27">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s="2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s="27">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s="27">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s="27">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s="27">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s="27">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s="27">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s="27">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s="27">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s="27">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s="2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s="27">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s="27">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s="27">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s="27">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s="27">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s="27">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s="27">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s="27">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s="27">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s="2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s="27">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s="27">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s="27">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s="27">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s="27">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s="27">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s="27">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s="27">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s="27">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s="2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s="27">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s="27">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s="27">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s="27">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s="27">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s="27">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s="27">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s="27">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s="27">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s="2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s="27">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s="27">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s="27">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s="27">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s="27">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s="27">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s="27">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s="27">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s="27">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s="2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s="27">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s="27">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s="27">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s="27">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s="27">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s="27">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s="27">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s="27">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s="27">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s="2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s="27">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s="27">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s="27">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s="27">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s="27">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s="27">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s="27">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s="27">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s="27">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s="2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s="27">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s="27">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s="27">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s="27">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s="27">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s="27">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s="27">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s="27">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s="27">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s="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s="27">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s="27">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s="27">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s="27">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s="27">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s="27">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s="27">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s="27">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s="27">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s="2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s="27">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s="27">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s="27">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s="27">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s="27">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s="27">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s="27">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s="27">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s="27">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s="2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s="27">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s="27">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s="27">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s="27">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s="27">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s="27">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s="27">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s="27">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s="27">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s="2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s="27">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s="27">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s="27">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s="27">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s="27">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s="27">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s="27">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s="27">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s="27">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s="2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s="27">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s="27">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s="27">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s="27">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s="27">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s="27">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s="27">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s="27">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s="27">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s="2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s="27">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s="27">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s="27">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s="27">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s="27">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s="27">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s="27">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s="27">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s="27">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s="2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s="27">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s="27">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s="27">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s="27">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s="27">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s="27">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s="27">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s="27">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s="27">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s="2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s="27">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s="27">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s="27">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s="27">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s="27">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s="27">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s="27">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s="27">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s="27">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s="2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s="27">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s="27">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s="27">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s="27">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s="27">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s="27">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s="27">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s="27">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s="27">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s="2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s="27">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s="27">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s="27">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s="27">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s="27">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s="27">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s="27">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s="27">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s="27">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s="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s="27">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s="27">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s="27">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s="27">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s="27">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s="27">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s="27">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s="27">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s="27">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s="2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s="27">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s="27">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s="27">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s="27">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s="27">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s="27">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s="27">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s="27">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s="27">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s="2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s="27">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s="27">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s="27">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s="27">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s="27">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s="27">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s="27">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s="27">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s="27">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s="2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s="27">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s="27">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s="27">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s="27">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s="27">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s="27">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s="27">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s="27">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s="27">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s="2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s="27">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s="27">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s="27">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s="27">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s="27">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s="27">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s="27">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s="27">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s="27">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s="2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s="27">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s="27">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s="27">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s="27">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s="27">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s="27">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s="27">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s="27">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s="27">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s="2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s="27">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s="27">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s="27">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s="27">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s="27">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s="27">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s="27">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s="27">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s="27">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s="2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s="27">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s="27">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s="27">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s="27">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s="27">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s="27">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s="27">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s="27">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s="27">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s="2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s="27">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s="27">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s="27">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s="27">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s="27">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s="27">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s="27">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s="27">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s="27">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s="2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s="27">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s="27">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s="27">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s="27">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s="27">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s="27">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s="27">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s="27">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s="27">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s="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s="27">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s="27">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s="27">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s="27">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s="27">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s="27">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s="27">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s="27">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s="27">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s="2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s="27">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s="27">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s="27">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s="27">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s="27">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s="27">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s="27">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s="27">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s="27">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s="2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s="27">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s="27">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s="27">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s="27">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s="27">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s="27">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s="27">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s="27">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s="27">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s="2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s="27">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s="27">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s="27">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s="27">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s="27">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s="27">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s="27">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s="27">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s="27">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s="2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s="27">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s="27">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s="27">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s="27">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s="27">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s="27">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s="27">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s="27">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s="27">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s="2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s="27">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s="27">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s="27">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s="27">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s="27">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s="27">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s="27">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s="27">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s="27">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s="2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s="27">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s="27">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s="27">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s="27">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s="27">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s="27">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s="27">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s="27">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s="27">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s="2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s="27">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s="27">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s="27">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s="27">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s="27">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s="27">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s="27">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s="27">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s="27">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s="2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s="27">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s="27">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s="27">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s="27">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s="27">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s="27">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s="27">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s="27">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s="27">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s="2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s="27">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s="27">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s="27">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s="27">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s="27">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s="27">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s="27">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s="27">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s="27">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s="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s="27">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s="27">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s="27">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s="27">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s="27">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s="27">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s="27">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s="27">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s="27">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s="2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s="27">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s="27">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s="27">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s="27">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s="27">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s="27">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s="27">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s="27">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s="27">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s="2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s="27">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s="27">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s="27">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s="27">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s="27">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s="27">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s="27">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s="27">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s="27">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s="2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s="27">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s="27">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s="27">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s="27">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s="27">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s="27">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s="27">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s="27">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s="27">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s="2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s="27">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s="27">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s="27">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s="27">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s="27">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s="27">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s="27">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s="27">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s="27">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s="2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s="27">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s="27">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s="27">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s="27">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s="27">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s="27">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s="27">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s="27">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s="27">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s="2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s="27">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s="27">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s="27">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s="27">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s="27">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s="27">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s="27">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s="27">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s="27">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s="2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s="27">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s="27">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s="27">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s="27">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s="27">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s="27">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s="27">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s="27">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s="27">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s="2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s="27">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s="27">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s="27">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s="27">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s="27">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s="27">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s="27">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s="27">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s="27">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s="2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s="27">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s="27">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s="27">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s="27">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s="27">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s="27">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s="27">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s="27">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s="27">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s="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s="27">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s="27">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s="27">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s="27">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s="27">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s="27">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s="27">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s="27">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s="27">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s="2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s="27">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s="27">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s="27">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s="27">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s="27">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s="27">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s="27">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s="27">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s="27">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s="2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s="27">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s="27">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s="27">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s="27">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s="27">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s="27">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s="27">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s="27">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s="27">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s="2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s="27">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s="27">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s="27">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s="27">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s="27">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s="27">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s="27">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s="27">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s="27">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s="2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s="27">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s="27">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s="27">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s="27">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s="27">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s="27">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s="27">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s="27">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s="27">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s="2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s="27">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s="27">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s="27">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s="27">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s="27">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s="27">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s="27">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s="27">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s="27">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s="2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s="27">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s="27">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s="27">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s="27">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s="27">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s="27">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s="27">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s="27">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s="27">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s="2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s="27">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s="27">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s="27">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s="27">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s="27">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s="27">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s="27">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s="27">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s="27">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s="2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s="27">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s="27">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s="27">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s="27">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s="27">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s="27">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s="27">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s="27">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s="27">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s="2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s="27">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s="27">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s="27">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s="27">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s="27">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s="27">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s="27">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s="27">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s="27">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s="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s="27">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s="27">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s="27">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s="27">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s="27">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s="27">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s="27">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s="27">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s="27">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s="2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s="27">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s="27">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s="27">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s="27">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s="27">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s="27">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s="27">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s="27">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s="27">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s="2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s="27">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s="27">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s="27">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s="27">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s="27">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s="27">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s="27">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s="27">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s="27">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s="2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s="27">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s="27">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s="27">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s="27">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s="27">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s="27">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s="27">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s="27">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s="27">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s="2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s="27">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s="27">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s="27">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s="27">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s="27">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s="27">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s="27">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s="27">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s="27">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s="2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s="27">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s="27">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s="27">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s="27">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s="27">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s="27">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s="27">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s="27">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s="27">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s="2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s="27">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s="27">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s="27">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s="27">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s="27">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s="27">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s="27">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s="27">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s="27">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s="2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s="27">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s="27">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s="27">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s="27">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s="27">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s="27">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s="27">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s="27">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s="27">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s="2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s="27">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s="27">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s="27">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s="27">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s="27">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s="27">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s="27">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s="27">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s="27">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s="2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s="27">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s="27">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s="27">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s="27">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s="27">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s="27">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s="27">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s="27">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s="27">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s="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s="27">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s="27">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s="27">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s="27">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s="27">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s="27">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s="27">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s="27">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s="27">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s="2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s="27">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s="27">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s="27">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s="27">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s="27">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s="27">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s="27">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s="27">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s="27">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s="2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s="27">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s="27">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s="27">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s="27">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s="27">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s="27">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s="27">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s="27">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s="27">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s="2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s="27">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s="27">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s="27">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s="27">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s="27">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s="27">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s="27">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s="27">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s="27">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s="2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s="27">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s="27">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s="27">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s="27">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s="27">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s="27">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s="27">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s="27">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s="27">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s="2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s="27">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s="27">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s="27">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s="27">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s="27">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s="27">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s="27">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s="27">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s="27">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s="2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s="27">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s="27">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s="27">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s="27">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s="27">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s="27">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s="27">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s="27">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s="27">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s="2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s="27">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s="27">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s="27">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s="27">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s="27">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s="27">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s="27">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s="27">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s="27">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s="2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s="27">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s="27">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s="27">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s="27">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s="27">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s="27">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s="27">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s="27">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s="27">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s="2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s="27">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s="27">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s="27">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s="27">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s="27">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s="27">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s="27">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s="27">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s="27">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s="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s="27">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s="27">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s="27">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s="27">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s="27">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s="27">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s="27">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s="27">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s="27">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s="2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s="27">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s="27">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s="27">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s="27">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s="27">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s="27">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s="27">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s="27">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s="27">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s="2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s="27">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s="27">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s="27">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s="27">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s="27">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s="27">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s="27">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s="27">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s="27">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s="2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s="27">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s="27">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s="27">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s="27">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s="27">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s="27">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s="27">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s="27">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s="27">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s="2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s="27">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s="27">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s="27">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s="27">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s="27">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s="27">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s="27">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s="27">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s="27">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s="2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s="27">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s="27">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s="27">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s="27">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s="27">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s="27">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s="27">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s="27">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s="27">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s="2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s="27">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s="27">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s="27">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s="27">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s="27">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s="27">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s="27">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s="27">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s="27">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s="2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s="27">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s="27">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s="27">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s="27">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s="27">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s="27">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s="27">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s="27">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s="27">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s="2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s="27">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s="27">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s="27">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s="27">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s="27">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s="27">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s="27">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s="27">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s="27">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s="2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s="27">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s="27">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s="27">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s="27">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s="27">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s="27">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s="27">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s="27">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s="27">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s="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s="27">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s="27">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s="27">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s="27">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s="27">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s="27">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s="27">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s="27">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s="27">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s="2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s="27">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s="27">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s="27">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s="27">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s="27">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s="27">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s="27">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s="27">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s="27">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s="2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s="27">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s="27">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s="27">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s="27">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s="27">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s="27">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s="27">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s="27">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s="27">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s="2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s="27">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s="27">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s="27">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s="27">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s="27">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s="27">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s="27">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s="27">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s="27">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s="2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s="27">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s="27">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s="27">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s="27">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s="27">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s="27">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s="27">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s="27">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s="27">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s="2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s="27">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s="27">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s="27">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s="27">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s="27">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s="27">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s="27">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s="27">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s="27">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s="2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s="27">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s="27">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s="27">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s="27">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s="27">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s="27">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s="27">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s="27">
        <v>72.947999999999993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3F649-AF08-4407-8FD0-58E9E4080907}">
  <dimension ref="A1:AX1327"/>
  <sheetViews>
    <sheetView topLeftCell="F1" workbookViewId="0">
      <selection activeCell="L6" sqref="L6"/>
    </sheetView>
  </sheetViews>
  <sheetFormatPr defaultRowHeight="15" x14ac:dyDescent="0.25"/>
  <cols>
    <col min="1" max="1" width="13.140625" style="7" bestFit="1" customWidth="1"/>
    <col min="2" max="2" width="12.140625" bestFit="1" customWidth="1"/>
    <col min="3" max="3" width="12.7109375" customWidth="1"/>
    <col min="4" max="4" width="13.140625" bestFit="1" customWidth="1"/>
    <col min="5" max="5" width="10" bestFit="1" customWidth="1"/>
    <col min="6" max="6" width="9.5703125" bestFit="1" customWidth="1"/>
    <col min="7" max="7" width="12.5703125" bestFit="1" customWidth="1"/>
    <col min="8" max="8" width="13.7109375" bestFit="1" customWidth="1"/>
    <col min="9" max="9" width="18.42578125" bestFit="1" customWidth="1"/>
    <col min="10" max="10" width="18.42578125" style="3" customWidth="1"/>
    <col min="11" max="11" width="13.140625" bestFit="1" customWidth="1"/>
    <col min="12" max="13" width="12.5703125" bestFit="1" customWidth="1"/>
    <col min="14" max="14" width="13.140625" bestFit="1" customWidth="1"/>
    <col min="15" max="15" width="12.5703125" bestFit="1" customWidth="1"/>
    <col min="16" max="16" width="12.7109375" bestFit="1" customWidth="1"/>
    <col min="17" max="17" width="12.5703125" bestFit="1" customWidth="1"/>
    <col min="18" max="18" width="12" bestFit="1" customWidth="1"/>
    <col min="19" max="19" width="12.7109375" bestFit="1" customWidth="1"/>
    <col min="20" max="20" width="12" style="3" bestFit="1" customWidth="1"/>
    <col min="21" max="21" width="14" style="7" bestFit="1" customWidth="1"/>
    <col min="22" max="22" width="12.140625" bestFit="1" customWidth="1"/>
    <col min="23" max="23" width="10" bestFit="1" customWidth="1"/>
    <col min="24" max="24" width="15.42578125" bestFit="1" customWidth="1"/>
    <col min="25" max="25" width="12.5703125" bestFit="1" customWidth="1"/>
    <col min="26" max="26" width="13.7109375" bestFit="1" customWidth="1"/>
    <col min="27" max="27" width="8.140625" bestFit="1" customWidth="1"/>
    <col min="28" max="29" width="9.7109375" bestFit="1" customWidth="1"/>
    <col min="30" max="30" width="9.7109375" style="7" bestFit="1" customWidth="1"/>
    <col min="31" max="31" width="13.140625" bestFit="1" customWidth="1"/>
    <col min="32" max="32" width="12.28515625" bestFit="1" customWidth="1"/>
    <col min="33" max="33" width="12.140625" bestFit="1" customWidth="1"/>
    <col min="34" max="34" width="12.5703125" bestFit="1" customWidth="1"/>
    <col min="35" max="38" width="9.7109375" bestFit="1" customWidth="1"/>
    <col min="39" max="39" width="9.7109375" style="3" bestFit="1" customWidth="1"/>
    <col min="40" max="40" width="9.7109375" bestFit="1" customWidth="1"/>
    <col min="41" max="41" width="13.5703125" bestFit="1" customWidth="1"/>
    <col min="42" max="42" width="14.7109375" bestFit="1" customWidth="1"/>
    <col min="43" max="46" width="11.7109375" bestFit="1" customWidth="1"/>
    <col min="47" max="48" width="14.7109375" bestFit="1" customWidth="1"/>
    <col min="49" max="49" width="11.7109375" bestFit="1" customWidth="1"/>
    <col min="50" max="50" width="15.7109375" bestFit="1" customWidth="1"/>
    <col min="51" max="57" width="10.7109375" bestFit="1" customWidth="1"/>
    <col min="58" max="58" width="12.140625" bestFit="1" customWidth="1"/>
    <col min="59" max="63" width="9.7109375" bestFit="1" customWidth="1"/>
    <col min="64" max="64" width="9" bestFit="1" customWidth="1"/>
    <col min="65" max="65" width="8.7109375" bestFit="1" customWidth="1"/>
    <col min="66" max="66" width="9" bestFit="1" customWidth="1"/>
    <col min="67" max="68" width="8.7109375" bestFit="1" customWidth="1"/>
    <col min="69" max="69" width="9" bestFit="1" customWidth="1"/>
    <col min="70" max="75" width="9.7109375" bestFit="1" customWidth="1"/>
    <col min="76" max="76" width="10" bestFit="1" customWidth="1"/>
    <col min="77" max="87" width="9.7109375" bestFit="1" customWidth="1"/>
    <col min="88" max="88" width="8.7109375" bestFit="1" customWidth="1"/>
    <col min="89" max="89" width="9" bestFit="1" customWidth="1"/>
    <col min="90" max="91" width="8.7109375" bestFit="1" customWidth="1"/>
    <col min="92" max="92" width="9" bestFit="1" customWidth="1"/>
    <col min="93" max="95" width="8.7109375" bestFit="1" customWidth="1"/>
    <col min="96" max="111" width="9.7109375" bestFit="1" customWidth="1"/>
    <col min="112" max="119" width="8.7109375" bestFit="1" customWidth="1"/>
    <col min="120" max="139" width="9.7109375" bestFit="1" customWidth="1"/>
    <col min="140" max="143" width="8.7109375" bestFit="1" customWidth="1"/>
    <col min="144" max="144" width="9" bestFit="1" customWidth="1"/>
    <col min="145" max="145" width="8.7109375" bestFit="1" customWidth="1"/>
    <col min="146" max="147" width="9" bestFit="1" customWidth="1"/>
    <col min="148" max="154" width="9.7109375" bestFit="1" customWidth="1"/>
    <col min="155" max="155" width="10" bestFit="1" customWidth="1"/>
    <col min="156" max="164" width="9.7109375" bestFit="1" customWidth="1"/>
    <col min="165" max="167" width="8.7109375" bestFit="1" customWidth="1"/>
    <col min="168" max="169" width="9" bestFit="1" customWidth="1"/>
    <col min="170" max="172" width="8.7109375" bestFit="1" customWidth="1"/>
    <col min="173" max="188" width="9.7109375" bestFit="1" customWidth="1"/>
    <col min="189" max="191" width="8.7109375" bestFit="1" customWidth="1"/>
    <col min="192" max="193" width="9" bestFit="1" customWidth="1"/>
    <col min="194" max="194" width="8.7109375" bestFit="1" customWidth="1"/>
    <col min="195" max="196" width="9" bestFit="1" customWidth="1"/>
    <col min="197" max="212" width="9.7109375" bestFit="1" customWidth="1"/>
    <col min="213" max="217" width="8.7109375" bestFit="1" customWidth="1"/>
    <col min="218" max="218" width="9" bestFit="1" customWidth="1"/>
    <col min="219" max="219" width="10" bestFit="1" customWidth="1"/>
    <col min="220" max="220" width="9" bestFit="1" customWidth="1"/>
    <col min="221" max="232" width="9.7109375" bestFit="1" customWidth="1"/>
    <col min="233" max="233" width="10" bestFit="1" customWidth="1"/>
    <col min="234" max="249" width="9.7109375" bestFit="1" customWidth="1"/>
    <col min="250" max="269" width="10.7109375" bestFit="1" customWidth="1"/>
    <col min="270" max="278" width="9.7109375" bestFit="1" customWidth="1"/>
    <col min="279" max="298" width="10.7109375" bestFit="1" customWidth="1"/>
    <col min="299" max="307" width="9.7109375" bestFit="1" customWidth="1"/>
    <col min="308" max="326" width="10.7109375" bestFit="1" customWidth="1"/>
    <col min="327" max="327" width="9" bestFit="1" customWidth="1"/>
    <col min="328" max="328" width="10" bestFit="1" customWidth="1"/>
    <col min="329" max="332" width="8.7109375" bestFit="1" customWidth="1"/>
    <col min="333" max="344" width="9.7109375" bestFit="1" customWidth="1"/>
    <col min="345" max="345" width="8.7109375" bestFit="1" customWidth="1"/>
    <col min="346" max="346" width="9" bestFit="1" customWidth="1"/>
    <col min="347" max="349" width="8.7109375" bestFit="1" customWidth="1"/>
    <col min="350" max="361" width="9.7109375" bestFit="1" customWidth="1"/>
    <col min="362" max="362" width="10" bestFit="1" customWidth="1"/>
    <col min="363" max="363" width="8.7109375" bestFit="1" customWidth="1"/>
    <col min="364" max="365" width="9" bestFit="1" customWidth="1"/>
    <col min="366" max="366" width="8.7109375" bestFit="1" customWidth="1"/>
    <col min="367" max="367" width="9" bestFit="1" customWidth="1"/>
    <col min="368" max="368" width="8.7109375" bestFit="1" customWidth="1"/>
    <col min="369" max="375" width="9.7109375" bestFit="1" customWidth="1"/>
    <col min="376" max="376" width="10" bestFit="1" customWidth="1"/>
    <col min="377" max="387" width="9.7109375" bestFit="1" customWidth="1"/>
    <col min="388" max="388" width="8.7109375" bestFit="1" customWidth="1"/>
    <col min="389" max="390" width="9" bestFit="1" customWidth="1"/>
    <col min="391" max="393" width="8.7109375" bestFit="1" customWidth="1"/>
    <col min="394" max="407" width="9.7109375" bestFit="1" customWidth="1"/>
    <col min="408" max="408" width="10" bestFit="1" customWidth="1"/>
    <col min="409" max="412" width="9.7109375" bestFit="1" customWidth="1"/>
    <col min="413" max="415" width="8.7109375" bestFit="1" customWidth="1"/>
    <col min="416" max="416" width="9" bestFit="1" customWidth="1"/>
    <col min="417" max="417" width="8.7109375" bestFit="1" customWidth="1"/>
    <col min="418" max="418" width="9" bestFit="1" customWidth="1"/>
    <col min="419" max="419" width="8.7109375" bestFit="1" customWidth="1"/>
    <col min="420" max="423" width="9.7109375" bestFit="1" customWidth="1"/>
    <col min="424" max="424" width="10" bestFit="1" customWidth="1"/>
    <col min="425" max="439" width="9.7109375" bestFit="1" customWidth="1"/>
    <col min="440" max="441" width="8.7109375" bestFit="1" customWidth="1"/>
    <col min="442" max="442" width="9" bestFit="1" customWidth="1"/>
    <col min="443" max="443" width="8.7109375" bestFit="1" customWidth="1"/>
    <col min="444" max="444" width="9" bestFit="1" customWidth="1"/>
    <col min="445" max="445" width="8.7109375" bestFit="1" customWidth="1"/>
    <col min="446" max="461" width="9.7109375" bestFit="1" customWidth="1"/>
    <col min="462" max="462" width="9" bestFit="1" customWidth="1"/>
    <col min="463" max="463" width="8.7109375" bestFit="1" customWidth="1"/>
    <col min="464" max="464" width="9" bestFit="1" customWidth="1"/>
    <col min="465" max="465" width="8.7109375" bestFit="1" customWidth="1"/>
    <col min="466" max="466" width="9" bestFit="1" customWidth="1"/>
    <col min="467" max="467" width="8.7109375" bestFit="1" customWidth="1"/>
    <col min="468" max="468" width="9" bestFit="1" customWidth="1"/>
    <col min="469" max="485" width="9.7109375" bestFit="1" customWidth="1"/>
    <col min="486" max="487" width="9" bestFit="1" customWidth="1"/>
    <col min="488" max="488" width="8.7109375" bestFit="1" customWidth="1"/>
    <col min="489" max="489" width="9" bestFit="1" customWidth="1"/>
    <col min="490" max="491" width="8.7109375" bestFit="1" customWidth="1"/>
    <col min="492" max="492" width="9" bestFit="1" customWidth="1"/>
    <col min="493" max="507" width="9.7109375" bestFit="1" customWidth="1"/>
    <col min="508" max="510" width="9" bestFit="1" customWidth="1"/>
    <col min="511" max="511" width="8.7109375" bestFit="1" customWidth="1"/>
    <col min="512" max="513" width="9" bestFit="1" customWidth="1"/>
    <col min="514" max="514" width="8.7109375" bestFit="1" customWidth="1"/>
    <col min="515" max="521" width="9.7109375" bestFit="1" customWidth="1"/>
    <col min="522" max="522" width="10" bestFit="1" customWidth="1"/>
    <col min="523" max="539" width="9.7109375" bestFit="1" customWidth="1"/>
    <col min="540" max="558" width="10.7109375" bestFit="1" customWidth="1"/>
    <col min="559" max="564" width="9.7109375" bestFit="1" customWidth="1"/>
    <col min="565" max="565" width="10" bestFit="1" customWidth="1"/>
    <col min="566" max="566" width="9.7109375" bestFit="1" customWidth="1"/>
    <col min="567" max="586" width="10.7109375" bestFit="1" customWidth="1"/>
    <col min="587" max="594" width="9.7109375" bestFit="1" customWidth="1"/>
    <col min="595" max="616" width="10.7109375" bestFit="1" customWidth="1"/>
    <col min="617" max="621" width="8.7109375" bestFit="1" customWidth="1"/>
    <col min="622" max="622" width="9" bestFit="1" customWidth="1"/>
    <col min="623" max="623" width="8.7109375" bestFit="1" customWidth="1"/>
    <col min="624" max="637" width="9.7109375" bestFit="1" customWidth="1"/>
    <col min="638" max="638" width="8.7109375" bestFit="1" customWidth="1"/>
    <col min="639" max="639" width="9" bestFit="1" customWidth="1"/>
    <col min="640" max="641" width="8.7109375" bestFit="1" customWidth="1"/>
    <col min="642" max="642" width="9" bestFit="1" customWidth="1"/>
    <col min="643" max="644" width="8.7109375" bestFit="1" customWidth="1"/>
    <col min="645" max="645" width="9" bestFit="1" customWidth="1"/>
    <col min="646" max="646" width="8.7109375" bestFit="1" customWidth="1"/>
    <col min="647" max="661" width="9.7109375" bestFit="1" customWidth="1"/>
    <col min="662" max="663" width="9" bestFit="1" customWidth="1"/>
    <col min="664" max="669" width="8.7109375" bestFit="1" customWidth="1"/>
    <col min="670" max="689" width="9.7109375" bestFit="1" customWidth="1"/>
    <col min="690" max="693" width="8.7109375" bestFit="1" customWidth="1"/>
    <col min="694" max="694" width="9" bestFit="1" customWidth="1"/>
    <col min="695" max="695" width="8.7109375" bestFit="1" customWidth="1"/>
    <col min="696" max="698" width="9" bestFit="1" customWidth="1"/>
    <col min="699" max="715" width="9.7109375" bestFit="1" customWidth="1"/>
    <col min="716" max="716" width="8.7109375" bestFit="1" customWidth="1"/>
    <col min="717" max="718" width="9" bestFit="1" customWidth="1"/>
    <col min="719" max="720" width="8.7109375" bestFit="1" customWidth="1"/>
    <col min="721" max="723" width="9" bestFit="1" customWidth="1"/>
    <col min="724" max="735" width="9.7109375" bestFit="1" customWidth="1"/>
    <col min="736" max="736" width="10" bestFit="1" customWidth="1"/>
    <col min="737" max="744" width="9.7109375" bestFit="1" customWidth="1"/>
    <col min="745" max="746" width="8.7109375" bestFit="1" customWidth="1"/>
    <col min="747" max="747" width="9" bestFit="1" customWidth="1"/>
    <col min="748" max="748" width="8.7109375" bestFit="1" customWidth="1"/>
    <col min="749" max="749" width="9" bestFit="1" customWidth="1"/>
    <col min="750" max="750" width="8.7109375" bestFit="1" customWidth="1"/>
    <col min="751" max="751" width="9" bestFit="1" customWidth="1"/>
    <col min="752" max="771" width="9.7109375" bestFit="1" customWidth="1"/>
    <col min="772" max="772" width="9" bestFit="1" customWidth="1"/>
    <col min="773" max="774" width="8.7109375" bestFit="1" customWidth="1"/>
    <col min="775" max="777" width="9" bestFit="1" customWidth="1"/>
    <col min="778" max="778" width="8.7109375" bestFit="1" customWidth="1"/>
    <col min="779" max="796" width="9.7109375" bestFit="1" customWidth="1"/>
    <col min="797" max="797" width="9" bestFit="1" customWidth="1"/>
    <col min="798" max="803" width="8.7109375" bestFit="1" customWidth="1"/>
    <col min="804" max="804" width="9" bestFit="1" customWidth="1"/>
    <col min="805" max="805" width="8.7109375" bestFit="1" customWidth="1"/>
    <col min="806" max="806" width="9.7109375" bestFit="1" customWidth="1"/>
    <col min="807" max="807" width="10" bestFit="1" customWidth="1"/>
    <col min="808" max="824" width="9.7109375" bestFit="1" customWidth="1"/>
    <col min="825" max="830" width="9" bestFit="1" customWidth="1"/>
    <col min="831" max="831" width="10" bestFit="1" customWidth="1"/>
    <col min="832" max="832" width="8.7109375" bestFit="1" customWidth="1"/>
    <col min="833" max="847" width="9.7109375" bestFit="1" customWidth="1"/>
    <col min="848" max="849" width="10" bestFit="1" customWidth="1"/>
    <col min="850" max="853" width="9.7109375" bestFit="1" customWidth="1"/>
    <col min="854" max="854" width="10" bestFit="1" customWidth="1"/>
    <col min="855" max="860" width="9.7109375" bestFit="1" customWidth="1"/>
    <col min="861" max="879" width="10.7109375" bestFit="1" customWidth="1"/>
    <col min="880" max="882" width="9.7109375" bestFit="1" customWidth="1"/>
    <col min="883" max="883" width="10" bestFit="1" customWidth="1"/>
    <col min="884" max="887" width="9.7109375" bestFit="1" customWidth="1"/>
    <col min="888" max="908" width="10.7109375" bestFit="1" customWidth="1"/>
    <col min="909" max="916" width="9.7109375" bestFit="1" customWidth="1"/>
    <col min="917" max="936" width="10.7109375" bestFit="1" customWidth="1"/>
    <col min="937" max="939" width="9" bestFit="1" customWidth="1"/>
    <col min="940" max="943" width="8.7109375" bestFit="1" customWidth="1"/>
    <col min="944" max="959" width="9.7109375" bestFit="1" customWidth="1"/>
    <col min="960" max="962" width="8.7109375" bestFit="1" customWidth="1"/>
    <col min="963" max="963" width="9" bestFit="1" customWidth="1"/>
    <col min="964" max="965" width="8.7109375" bestFit="1" customWidth="1"/>
    <col min="966" max="969" width="9.7109375" bestFit="1" customWidth="1"/>
    <col min="970" max="970" width="10" bestFit="1" customWidth="1"/>
    <col min="971" max="979" width="9.7109375" bestFit="1" customWidth="1"/>
    <col min="980" max="981" width="9" bestFit="1" customWidth="1"/>
    <col min="982" max="987" width="8.7109375" bestFit="1" customWidth="1"/>
    <col min="988" max="998" width="9.7109375" bestFit="1" customWidth="1"/>
    <col min="999" max="999" width="10" bestFit="1" customWidth="1"/>
    <col min="1000" max="1006" width="9.7109375" bestFit="1" customWidth="1"/>
    <col min="1007" max="1007" width="10" bestFit="1" customWidth="1"/>
    <col min="1008" max="1008" width="9" bestFit="1" customWidth="1"/>
    <col min="1009" max="1012" width="8.7109375" bestFit="1" customWidth="1"/>
    <col min="1013" max="1013" width="10" bestFit="1" customWidth="1"/>
    <col min="1014" max="1015" width="8.7109375" bestFit="1" customWidth="1"/>
    <col min="1016" max="1034" width="9.7109375" bestFit="1" customWidth="1"/>
    <col min="1035" max="1036" width="8.7109375" bestFit="1" customWidth="1"/>
    <col min="1037" max="1038" width="9" bestFit="1" customWidth="1"/>
    <col min="1039" max="1039" width="8.7109375" bestFit="1" customWidth="1"/>
    <col min="1040" max="1040" width="10" bestFit="1" customWidth="1"/>
    <col min="1041" max="1043" width="9" bestFit="1" customWidth="1"/>
    <col min="1044" max="1061" width="9.7109375" bestFit="1" customWidth="1"/>
    <col min="1062" max="1062" width="9" bestFit="1" customWidth="1"/>
    <col min="1063" max="1063" width="8.7109375" bestFit="1" customWidth="1"/>
    <col min="1064" max="1064" width="9" bestFit="1" customWidth="1"/>
    <col min="1065" max="1067" width="8.7109375" bestFit="1" customWidth="1"/>
    <col min="1068" max="1068" width="9" bestFit="1" customWidth="1"/>
    <col min="1069" max="1069" width="8.7109375" bestFit="1" customWidth="1"/>
    <col min="1070" max="1076" width="9.7109375" bestFit="1" customWidth="1"/>
    <col min="1077" max="1077" width="10" bestFit="1" customWidth="1"/>
    <col min="1078" max="1085" width="9.7109375" bestFit="1" customWidth="1"/>
    <col min="1086" max="1086" width="10" bestFit="1" customWidth="1"/>
    <col min="1087" max="1087" width="9.7109375" bestFit="1" customWidth="1"/>
    <col min="1088" max="1089" width="8.7109375" bestFit="1" customWidth="1"/>
    <col min="1090" max="1090" width="9" bestFit="1" customWidth="1"/>
    <col min="1091" max="1093" width="8.7109375" bestFit="1" customWidth="1"/>
    <col min="1094" max="1095" width="9" bestFit="1" customWidth="1"/>
    <col min="1096" max="1116" width="9.7109375" bestFit="1" customWidth="1"/>
    <col min="1117" max="1120" width="8.7109375" bestFit="1" customWidth="1"/>
    <col min="1121" max="1122" width="9" bestFit="1" customWidth="1"/>
    <col min="1123" max="1143" width="9.7109375" bestFit="1" customWidth="1"/>
    <col min="1144" max="1144" width="8.7109375" bestFit="1" customWidth="1"/>
    <col min="1145" max="1147" width="9" bestFit="1" customWidth="1"/>
    <col min="1148" max="1148" width="8.7109375" bestFit="1" customWidth="1"/>
    <col min="1149" max="1151" width="9" bestFit="1" customWidth="1"/>
    <col min="1152" max="1180" width="9.7109375" bestFit="1" customWidth="1"/>
    <col min="1181" max="1199" width="10.7109375" bestFit="1" customWidth="1"/>
    <col min="1200" max="1202" width="9.7109375" bestFit="1" customWidth="1"/>
    <col min="1203" max="1203" width="10" bestFit="1" customWidth="1"/>
    <col min="1204" max="1208" width="9.7109375" bestFit="1" customWidth="1"/>
    <col min="1209" max="1215" width="10.7109375" bestFit="1" customWidth="1"/>
    <col min="1216" max="1216" width="11" bestFit="1" customWidth="1"/>
    <col min="1217" max="1229" width="10.7109375" bestFit="1" customWidth="1"/>
    <col min="1230" max="1238" width="9.7109375" bestFit="1" customWidth="1"/>
    <col min="1239" max="1258" width="10.7109375" bestFit="1" customWidth="1"/>
    <col min="1259" max="1259" width="11.28515625" bestFit="1" customWidth="1"/>
    <col min="1260" max="2494" width="16.28515625" bestFit="1" customWidth="1"/>
    <col min="2495" max="2495" width="18.7109375" bestFit="1" customWidth="1"/>
    <col min="2496" max="2496" width="17.28515625" bestFit="1" customWidth="1"/>
    <col min="2497" max="2500" width="6" bestFit="1" customWidth="1"/>
    <col min="2501" max="2501" width="7" bestFit="1" customWidth="1"/>
    <col min="2502" max="2503" width="6" bestFit="1" customWidth="1"/>
    <col min="2504" max="2505" width="7" bestFit="1" customWidth="1"/>
    <col min="2506" max="2506" width="6" bestFit="1" customWidth="1"/>
    <col min="2507" max="2509" width="7" bestFit="1" customWidth="1"/>
    <col min="2510" max="2511" width="6" bestFit="1" customWidth="1"/>
    <col min="2512" max="2512" width="7" bestFit="1" customWidth="1"/>
    <col min="2513" max="2513" width="6" bestFit="1" customWidth="1"/>
    <col min="2514" max="2514" width="5" bestFit="1" customWidth="1"/>
    <col min="2515" max="2515" width="6" bestFit="1" customWidth="1"/>
    <col min="2516" max="2516" width="7" bestFit="1" customWidth="1"/>
    <col min="2517" max="2518" width="6" bestFit="1" customWidth="1"/>
    <col min="2519" max="2519" width="7" bestFit="1" customWidth="1"/>
    <col min="2520" max="2520" width="6" bestFit="1" customWidth="1"/>
    <col min="2521" max="2521" width="7" bestFit="1" customWidth="1"/>
    <col min="2522" max="2524" width="6" bestFit="1" customWidth="1"/>
    <col min="2525" max="2525" width="7" bestFit="1" customWidth="1"/>
    <col min="2526" max="2526" width="6" bestFit="1" customWidth="1"/>
    <col min="2527" max="2527" width="7" bestFit="1" customWidth="1"/>
    <col min="2528" max="2528" width="3" bestFit="1" customWidth="1"/>
    <col min="2529" max="2531" width="6" bestFit="1" customWidth="1"/>
    <col min="2532" max="2532" width="5" bestFit="1" customWidth="1"/>
    <col min="2533" max="2533" width="6" bestFit="1" customWidth="1"/>
    <col min="2534" max="2534" width="7" bestFit="1" customWidth="1"/>
    <col min="2535" max="2535" width="6" bestFit="1" customWidth="1"/>
    <col min="2536" max="2536" width="5" bestFit="1" customWidth="1"/>
    <col min="2537" max="2537" width="6" bestFit="1" customWidth="1"/>
    <col min="2538" max="2541" width="7" bestFit="1" customWidth="1"/>
    <col min="2542" max="2542" width="6" bestFit="1" customWidth="1"/>
    <col min="2543" max="2545" width="7" bestFit="1" customWidth="1"/>
    <col min="2546" max="2546" width="6" bestFit="1" customWidth="1"/>
    <col min="2547" max="2547" width="7" bestFit="1" customWidth="1"/>
    <col min="2548" max="2548" width="6" bestFit="1" customWidth="1"/>
    <col min="2549" max="2549" width="7" bestFit="1" customWidth="1"/>
    <col min="2550" max="2550" width="5" bestFit="1" customWidth="1"/>
    <col min="2551" max="2551" width="6" bestFit="1" customWidth="1"/>
    <col min="2552" max="2552" width="7" bestFit="1" customWidth="1"/>
    <col min="2553" max="2554" width="6" bestFit="1" customWidth="1"/>
    <col min="2555" max="2555" width="7" bestFit="1" customWidth="1"/>
    <col min="2556" max="2556" width="6" bestFit="1" customWidth="1"/>
    <col min="2557" max="2558" width="7" bestFit="1" customWidth="1"/>
    <col min="2559" max="2559" width="5" bestFit="1" customWidth="1"/>
    <col min="2560" max="2561" width="7" bestFit="1" customWidth="1"/>
    <col min="2562" max="2564" width="6" bestFit="1" customWidth="1"/>
    <col min="2565" max="2565" width="5" bestFit="1" customWidth="1"/>
    <col min="2566" max="2566" width="7" bestFit="1" customWidth="1"/>
    <col min="2567" max="2572" width="6" bestFit="1" customWidth="1"/>
    <col min="2573" max="2573" width="7" bestFit="1" customWidth="1"/>
    <col min="2574" max="2574" width="6" bestFit="1" customWidth="1"/>
    <col min="2575" max="2575" width="7" bestFit="1" customWidth="1"/>
    <col min="2576" max="2576" width="5" bestFit="1" customWidth="1"/>
    <col min="2577" max="2577" width="7" bestFit="1" customWidth="1"/>
    <col min="2578" max="2578" width="6" bestFit="1" customWidth="1"/>
    <col min="2579" max="2580" width="7" bestFit="1" customWidth="1"/>
    <col min="2581" max="2582" width="6" bestFit="1" customWidth="1"/>
    <col min="2583" max="2583" width="7" bestFit="1" customWidth="1"/>
    <col min="2584" max="2584" width="6" bestFit="1" customWidth="1"/>
    <col min="2585" max="2585" width="7" bestFit="1" customWidth="1"/>
    <col min="2586" max="2587" width="6" bestFit="1" customWidth="1"/>
    <col min="2588" max="2588" width="7" bestFit="1" customWidth="1"/>
    <col min="2589" max="2589" width="5" bestFit="1" customWidth="1"/>
    <col min="2590" max="2590" width="6" bestFit="1" customWidth="1"/>
    <col min="2591" max="2592" width="7" bestFit="1" customWidth="1"/>
    <col min="2593" max="2594" width="6" bestFit="1" customWidth="1"/>
    <col min="2595" max="2595" width="7" bestFit="1" customWidth="1"/>
    <col min="2596" max="2596" width="6" bestFit="1" customWidth="1"/>
    <col min="2597" max="2598" width="7" bestFit="1" customWidth="1"/>
    <col min="2599" max="2602" width="6" bestFit="1" customWidth="1"/>
    <col min="2603" max="2603" width="5" bestFit="1" customWidth="1"/>
    <col min="2604" max="2604" width="7" bestFit="1" customWidth="1"/>
    <col min="2605" max="2605" width="5" bestFit="1" customWidth="1"/>
    <col min="2606" max="2606" width="7" bestFit="1" customWidth="1"/>
    <col min="2607" max="2607" width="6" bestFit="1" customWidth="1"/>
    <col min="2608" max="2608" width="7" bestFit="1" customWidth="1"/>
    <col min="2609" max="2610" width="6" bestFit="1" customWidth="1"/>
    <col min="2611" max="2613" width="7" bestFit="1" customWidth="1"/>
    <col min="2614" max="2614" width="5" bestFit="1" customWidth="1"/>
    <col min="2615" max="2615" width="7" bestFit="1" customWidth="1"/>
    <col min="2616" max="2619" width="6" bestFit="1" customWidth="1"/>
    <col min="2620" max="2620" width="7" bestFit="1" customWidth="1"/>
    <col min="2621" max="2621" width="6" bestFit="1" customWidth="1"/>
    <col min="2622" max="2622" width="7" bestFit="1" customWidth="1"/>
    <col min="2623" max="2623" width="6" bestFit="1" customWidth="1"/>
    <col min="2624" max="2624" width="5" bestFit="1" customWidth="1"/>
    <col min="2625" max="2625" width="6" bestFit="1" customWidth="1"/>
    <col min="2626" max="2627" width="7" bestFit="1" customWidth="1"/>
    <col min="2628" max="2634" width="6" bestFit="1" customWidth="1"/>
    <col min="2635" max="2636" width="7" bestFit="1" customWidth="1"/>
    <col min="2637" max="2637" width="6" bestFit="1" customWidth="1"/>
    <col min="2638" max="2639" width="7" bestFit="1" customWidth="1"/>
    <col min="2640" max="2640" width="5" bestFit="1" customWidth="1"/>
    <col min="2641" max="2643" width="6" bestFit="1" customWidth="1"/>
    <col min="2644" max="2645" width="7" bestFit="1" customWidth="1"/>
    <col min="2646" max="2647" width="6" bestFit="1" customWidth="1"/>
    <col min="2648" max="2648" width="7" bestFit="1" customWidth="1"/>
    <col min="2649" max="2649" width="3" bestFit="1" customWidth="1"/>
    <col min="2650" max="2650" width="6" bestFit="1" customWidth="1"/>
    <col min="2651" max="2652" width="7" bestFit="1" customWidth="1"/>
    <col min="2653" max="2653" width="6" bestFit="1" customWidth="1"/>
    <col min="2654" max="2656" width="7" bestFit="1" customWidth="1"/>
    <col min="2657" max="2657" width="6" bestFit="1" customWidth="1"/>
    <col min="2658" max="2658" width="5" bestFit="1" customWidth="1"/>
    <col min="2659" max="2659" width="7" bestFit="1" customWidth="1"/>
    <col min="2660" max="2663" width="6" bestFit="1" customWidth="1"/>
    <col min="2664" max="2664" width="5" bestFit="1" customWidth="1"/>
    <col min="2665" max="2667" width="6" bestFit="1" customWidth="1"/>
    <col min="2668" max="2668" width="5" bestFit="1" customWidth="1"/>
    <col min="2669" max="2671" width="6" bestFit="1" customWidth="1"/>
    <col min="2672" max="2672" width="7" bestFit="1" customWidth="1"/>
    <col min="2673" max="2673" width="8" bestFit="1" customWidth="1"/>
    <col min="2674" max="2674" width="6" bestFit="1" customWidth="1"/>
    <col min="2675" max="2675" width="7" bestFit="1" customWidth="1"/>
    <col min="2676" max="2676" width="6" bestFit="1" customWidth="1"/>
    <col min="2677" max="2679" width="7" bestFit="1" customWidth="1"/>
    <col min="2680" max="2680" width="6" bestFit="1" customWidth="1"/>
    <col min="2681" max="2681" width="7" bestFit="1" customWidth="1"/>
    <col min="2682" max="2683" width="6" bestFit="1" customWidth="1"/>
    <col min="2684" max="2684" width="7" bestFit="1" customWidth="1"/>
    <col min="2685" max="2685" width="5" bestFit="1" customWidth="1"/>
    <col min="2686" max="2687" width="6" bestFit="1" customWidth="1"/>
    <col min="2688" max="2688" width="7" bestFit="1" customWidth="1"/>
    <col min="2689" max="2689" width="6" bestFit="1" customWidth="1"/>
    <col min="2690" max="2690" width="7" bestFit="1" customWidth="1"/>
    <col min="2691" max="2694" width="6" bestFit="1" customWidth="1"/>
    <col min="2695" max="2695" width="7" bestFit="1" customWidth="1"/>
    <col min="2696" max="2697" width="6" bestFit="1" customWidth="1"/>
    <col min="2698" max="2699" width="7" bestFit="1" customWidth="1"/>
    <col min="2700" max="2700" width="6" bestFit="1" customWidth="1"/>
    <col min="2701" max="2701" width="5" bestFit="1" customWidth="1"/>
    <col min="2702" max="2703" width="7" bestFit="1" customWidth="1"/>
    <col min="2704" max="2704" width="6" bestFit="1" customWidth="1"/>
    <col min="2705" max="2705" width="5" bestFit="1" customWidth="1"/>
    <col min="2706" max="2706" width="6" bestFit="1" customWidth="1"/>
    <col min="2707" max="2709" width="7" bestFit="1" customWidth="1"/>
    <col min="2710" max="2710" width="5" bestFit="1" customWidth="1"/>
    <col min="2711" max="2713" width="6" bestFit="1" customWidth="1"/>
    <col min="2714" max="2714" width="7" bestFit="1" customWidth="1"/>
    <col min="2715" max="2717" width="6" bestFit="1" customWidth="1"/>
    <col min="2718" max="2720" width="7" bestFit="1" customWidth="1"/>
    <col min="2721" max="2722" width="6" bestFit="1" customWidth="1"/>
    <col min="2723" max="2723" width="7" bestFit="1" customWidth="1"/>
    <col min="2724" max="2729" width="6" bestFit="1" customWidth="1"/>
    <col min="2730" max="2730" width="3" bestFit="1" customWidth="1"/>
    <col min="2731" max="2731" width="6" bestFit="1" customWidth="1"/>
    <col min="2732" max="2732" width="7" bestFit="1" customWidth="1"/>
    <col min="2733" max="2733" width="6" bestFit="1" customWidth="1"/>
    <col min="2734" max="2734" width="7" bestFit="1" customWidth="1"/>
    <col min="2735" max="2735" width="6" bestFit="1" customWidth="1"/>
    <col min="2736" max="2737" width="7" bestFit="1" customWidth="1"/>
    <col min="2738" max="2738" width="5" bestFit="1" customWidth="1"/>
    <col min="2739" max="2739" width="7" bestFit="1" customWidth="1"/>
    <col min="2740" max="2742" width="6" bestFit="1" customWidth="1"/>
    <col min="2743" max="2744" width="7" bestFit="1" customWidth="1"/>
    <col min="2745" max="2746" width="6" bestFit="1" customWidth="1"/>
    <col min="2747" max="2747" width="7" bestFit="1" customWidth="1"/>
    <col min="2748" max="2748" width="6" bestFit="1" customWidth="1"/>
    <col min="2749" max="2750" width="7" bestFit="1" customWidth="1"/>
    <col min="2751" max="2751" width="3" bestFit="1" customWidth="1"/>
    <col min="2752" max="2753" width="7" bestFit="1" customWidth="1"/>
    <col min="2754" max="2756" width="6" bestFit="1" customWidth="1"/>
    <col min="2757" max="2757" width="7" bestFit="1" customWidth="1"/>
    <col min="2758" max="2758" width="5" bestFit="1" customWidth="1"/>
    <col min="2759" max="2759" width="6" bestFit="1" customWidth="1"/>
    <col min="2760" max="2761" width="7" bestFit="1" customWidth="1"/>
    <col min="2762" max="2762" width="6" bestFit="1" customWidth="1"/>
    <col min="2763" max="2763" width="7" bestFit="1" customWidth="1"/>
    <col min="2764" max="2765" width="5" bestFit="1" customWidth="1"/>
    <col min="2766" max="2766" width="6" bestFit="1" customWidth="1"/>
    <col min="2767" max="2769" width="7" bestFit="1" customWidth="1"/>
    <col min="2770" max="2770" width="5" bestFit="1" customWidth="1"/>
    <col min="2771" max="2772" width="6" bestFit="1" customWidth="1"/>
    <col min="2773" max="2773" width="7" bestFit="1" customWidth="1"/>
    <col min="2774" max="2774" width="6" bestFit="1" customWidth="1"/>
    <col min="2775" max="2777" width="7" bestFit="1" customWidth="1"/>
    <col min="2778" max="2778" width="6" bestFit="1" customWidth="1"/>
    <col min="2779" max="2779" width="7" bestFit="1" customWidth="1"/>
    <col min="2780" max="2780" width="6" bestFit="1" customWidth="1"/>
    <col min="2781" max="2781" width="7" bestFit="1" customWidth="1"/>
    <col min="2782" max="2782" width="6" bestFit="1" customWidth="1"/>
    <col min="2783" max="2783" width="3" bestFit="1" customWidth="1"/>
    <col min="2784" max="2784" width="7" bestFit="1" customWidth="1"/>
    <col min="2785" max="2785" width="6" bestFit="1" customWidth="1"/>
    <col min="2786" max="2787" width="7" bestFit="1" customWidth="1"/>
    <col min="2788" max="2789" width="6" bestFit="1" customWidth="1"/>
    <col min="2790" max="2790" width="7" bestFit="1" customWidth="1"/>
    <col min="2791" max="2793" width="6" bestFit="1" customWidth="1"/>
    <col min="2794" max="2794" width="3" bestFit="1" customWidth="1"/>
    <col min="2795" max="2799" width="6" bestFit="1" customWidth="1"/>
    <col min="2800" max="2800" width="7" bestFit="1" customWidth="1"/>
    <col min="2801" max="2801" width="6" bestFit="1" customWidth="1"/>
    <col min="2802" max="2802" width="5" bestFit="1" customWidth="1"/>
    <col min="2803" max="2803" width="7" bestFit="1" customWidth="1"/>
    <col min="2804" max="2809" width="6" bestFit="1" customWidth="1"/>
    <col min="2810" max="2810" width="7" bestFit="1" customWidth="1"/>
    <col min="2811" max="2811" width="5" bestFit="1" customWidth="1"/>
    <col min="2812" max="2812" width="6" bestFit="1" customWidth="1"/>
    <col min="2813" max="2813" width="7" bestFit="1" customWidth="1"/>
    <col min="2814" max="2814" width="6" bestFit="1" customWidth="1"/>
    <col min="2815" max="2819" width="7" bestFit="1" customWidth="1"/>
    <col min="2820" max="2820" width="6" bestFit="1" customWidth="1"/>
    <col min="2821" max="2821" width="7" bestFit="1" customWidth="1"/>
    <col min="2822" max="2826" width="6" bestFit="1" customWidth="1"/>
    <col min="2827" max="2827" width="5" bestFit="1" customWidth="1"/>
    <col min="2828" max="2828" width="6" bestFit="1" customWidth="1"/>
    <col min="2829" max="2829" width="7" bestFit="1" customWidth="1"/>
    <col min="2830" max="2831" width="6" bestFit="1" customWidth="1"/>
    <col min="2832" max="2832" width="7" bestFit="1" customWidth="1"/>
    <col min="2833" max="2833" width="6" bestFit="1" customWidth="1"/>
    <col min="2834" max="2836" width="7" bestFit="1" customWidth="1"/>
    <col min="2837" max="2837" width="6" bestFit="1" customWidth="1"/>
    <col min="2838" max="2838" width="5" bestFit="1" customWidth="1"/>
    <col min="2839" max="2839" width="6" bestFit="1" customWidth="1"/>
    <col min="2840" max="2840" width="7" bestFit="1" customWidth="1"/>
    <col min="2841" max="2841" width="5" bestFit="1" customWidth="1"/>
    <col min="2842" max="2842" width="8" bestFit="1" customWidth="1"/>
    <col min="2843" max="2843" width="7" bestFit="1" customWidth="1"/>
    <col min="2844" max="2844" width="5" bestFit="1" customWidth="1"/>
    <col min="2845" max="2847" width="6" bestFit="1" customWidth="1"/>
    <col min="2848" max="2848" width="7" bestFit="1" customWidth="1"/>
    <col min="2849" max="2849" width="5" bestFit="1" customWidth="1"/>
    <col min="2850" max="2852" width="6" bestFit="1" customWidth="1"/>
    <col min="2853" max="2853" width="7" bestFit="1" customWidth="1"/>
    <col min="2854" max="2855" width="6" bestFit="1" customWidth="1"/>
    <col min="2856" max="2856" width="7" bestFit="1" customWidth="1"/>
    <col min="2857" max="2857" width="5" bestFit="1" customWidth="1"/>
    <col min="2858" max="2860" width="6" bestFit="1" customWidth="1"/>
    <col min="2861" max="2862" width="7" bestFit="1" customWidth="1"/>
    <col min="2863" max="2863" width="6" bestFit="1" customWidth="1"/>
    <col min="2864" max="2864" width="7" bestFit="1" customWidth="1"/>
    <col min="2865" max="2865" width="6" bestFit="1" customWidth="1"/>
    <col min="2866" max="2866" width="7" bestFit="1" customWidth="1"/>
    <col min="2867" max="2867" width="6" bestFit="1" customWidth="1"/>
    <col min="2868" max="2868" width="5" bestFit="1" customWidth="1"/>
    <col min="2869" max="2873" width="6" bestFit="1" customWidth="1"/>
    <col min="2874" max="2874" width="7" bestFit="1" customWidth="1"/>
    <col min="2875" max="2875" width="6" bestFit="1" customWidth="1"/>
    <col min="2876" max="2876" width="7" bestFit="1" customWidth="1"/>
    <col min="2877" max="2877" width="5" bestFit="1" customWidth="1"/>
    <col min="2878" max="2878" width="6" bestFit="1" customWidth="1"/>
    <col min="2879" max="2879" width="5" bestFit="1" customWidth="1"/>
    <col min="2880" max="2881" width="7" bestFit="1" customWidth="1"/>
    <col min="2882" max="2882" width="6" bestFit="1" customWidth="1"/>
    <col min="2883" max="2886" width="7" bestFit="1" customWidth="1"/>
    <col min="2887" max="2891" width="6" bestFit="1" customWidth="1"/>
    <col min="2892" max="2893" width="7" bestFit="1" customWidth="1"/>
    <col min="2894" max="2894" width="6" bestFit="1" customWidth="1"/>
    <col min="2895" max="2895" width="5" bestFit="1" customWidth="1"/>
    <col min="2896" max="2896" width="7" bestFit="1" customWidth="1"/>
    <col min="2897" max="2898" width="6" bestFit="1" customWidth="1"/>
    <col min="2899" max="2900" width="7" bestFit="1" customWidth="1"/>
    <col min="2901" max="2901" width="5" bestFit="1" customWidth="1"/>
    <col min="2902" max="2902" width="7" bestFit="1" customWidth="1"/>
    <col min="2903" max="2903" width="6" bestFit="1" customWidth="1"/>
    <col min="2904" max="2905" width="7" bestFit="1" customWidth="1"/>
    <col min="2906" max="2909" width="6" bestFit="1" customWidth="1"/>
    <col min="2910" max="2910" width="5" bestFit="1" customWidth="1"/>
    <col min="2911" max="2915" width="6" bestFit="1" customWidth="1"/>
    <col min="2916" max="2916" width="5" bestFit="1" customWidth="1"/>
    <col min="2917" max="2917" width="6" bestFit="1" customWidth="1"/>
    <col min="2918" max="2918" width="7" bestFit="1" customWidth="1"/>
    <col min="2919" max="2919" width="6" bestFit="1" customWidth="1"/>
    <col min="2920" max="2923" width="7" bestFit="1" customWidth="1"/>
    <col min="2924" max="2924" width="6" bestFit="1" customWidth="1"/>
    <col min="2925" max="2926" width="7" bestFit="1" customWidth="1"/>
    <col min="2927" max="2927" width="6" bestFit="1" customWidth="1"/>
    <col min="2928" max="2928" width="7" bestFit="1" customWidth="1"/>
    <col min="2929" max="2933" width="6" bestFit="1" customWidth="1"/>
    <col min="2934" max="2934" width="7" bestFit="1" customWidth="1"/>
    <col min="2935" max="2935" width="6" bestFit="1" customWidth="1"/>
    <col min="2936" max="2936" width="5" bestFit="1" customWidth="1"/>
    <col min="2937" max="2939" width="7" bestFit="1" customWidth="1"/>
    <col min="2940" max="2940" width="5" bestFit="1" customWidth="1"/>
    <col min="2941" max="2942" width="6" bestFit="1" customWidth="1"/>
    <col min="2943" max="2943" width="5" bestFit="1" customWidth="1"/>
    <col min="2944" max="2945" width="6" bestFit="1" customWidth="1"/>
    <col min="2946" max="2946" width="7" bestFit="1" customWidth="1"/>
    <col min="2947" max="2947" width="5" bestFit="1" customWidth="1"/>
    <col min="2948" max="2948" width="6" bestFit="1" customWidth="1"/>
    <col min="2949" max="2952" width="7" bestFit="1" customWidth="1"/>
    <col min="2953" max="2956" width="6" bestFit="1" customWidth="1"/>
    <col min="2957" max="2957" width="7" bestFit="1" customWidth="1"/>
    <col min="2958" max="2960" width="6" bestFit="1" customWidth="1"/>
    <col min="2961" max="2961" width="5" bestFit="1" customWidth="1"/>
    <col min="2962" max="2962" width="7" bestFit="1" customWidth="1"/>
    <col min="2963" max="2963" width="6" bestFit="1" customWidth="1"/>
    <col min="2964" max="2964" width="5" bestFit="1" customWidth="1"/>
    <col min="2965" max="2965" width="6" bestFit="1" customWidth="1"/>
    <col min="2966" max="2966" width="5" bestFit="1" customWidth="1"/>
    <col min="2967" max="2971" width="6" bestFit="1" customWidth="1"/>
    <col min="2972" max="2972" width="7" bestFit="1" customWidth="1"/>
    <col min="2973" max="2973" width="6" bestFit="1" customWidth="1"/>
    <col min="2974" max="2974" width="5" bestFit="1" customWidth="1"/>
    <col min="2975" max="2977" width="7" bestFit="1" customWidth="1"/>
    <col min="2978" max="2978" width="5" bestFit="1" customWidth="1"/>
    <col min="2979" max="2979" width="7" bestFit="1" customWidth="1"/>
    <col min="2980" max="2981" width="6" bestFit="1" customWidth="1"/>
    <col min="2982" max="2982" width="8" bestFit="1" customWidth="1"/>
    <col min="2983" max="2984" width="6" bestFit="1" customWidth="1"/>
    <col min="2985" max="2990" width="7" bestFit="1" customWidth="1"/>
    <col min="2991" max="2991" width="6" bestFit="1" customWidth="1"/>
    <col min="2992" max="2992" width="7" bestFit="1" customWidth="1"/>
    <col min="2993" max="2993" width="5" bestFit="1" customWidth="1"/>
    <col min="2994" max="2996" width="6" bestFit="1" customWidth="1"/>
    <col min="2997" max="2997" width="7" bestFit="1" customWidth="1"/>
    <col min="2998" max="2998" width="6" bestFit="1" customWidth="1"/>
    <col min="2999" max="2999" width="7" bestFit="1" customWidth="1"/>
    <col min="3000" max="3000" width="3" bestFit="1" customWidth="1"/>
    <col min="3001" max="3005" width="6" bestFit="1" customWidth="1"/>
    <col min="3006" max="3006" width="5" bestFit="1" customWidth="1"/>
    <col min="3007" max="3007" width="7" bestFit="1" customWidth="1"/>
    <col min="3008" max="3008" width="6" bestFit="1" customWidth="1"/>
    <col min="3009" max="3009" width="7" bestFit="1" customWidth="1"/>
    <col min="3010" max="3011" width="6" bestFit="1" customWidth="1"/>
    <col min="3012" max="3015" width="7" bestFit="1" customWidth="1"/>
    <col min="3016" max="3016" width="5" bestFit="1" customWidth="1"/>
    <col min="3017" max="3017" width="7" bestFit="1" customWidth="1"/>
    <col min="3018" max="3018" width="6" bestFit="1" customWidth="1"/>
    <col min="3019" max="3020" width="7" bestFit="1" customWidth="1"/>
    <col min="3021" max="3021" width="6" bestFit="1" customWidth="1"/>
    <col min="3022" max="3022" width="5" bestFit="1" customWidth="1"/>
    <col min="3023" max="3027" width="6" bestFit="1" customWidth="1"/>
    <col min="3028" max="3028" width="7" bestFit="1" customWidth="1"/>
    <col min="3029" max="3033" width="6" bestFit="1" customWidth="1"/>
    <col min="3034" max="3035" width="7" bestFit="1" customWidth="1"/>
    <col min="3036" max="3037" width="6" bestFit="1" customWidth="1"/>
    <col min="3038" max="3039" width="7" bestFit="1" customWidth="1"/>
    <col min="3040" max="3040" width="6" bestFit="1" customWidth="1"/>
    <col min="3041" max="3041" width="7" bestFit="1" customWidth="1"/>
    <col min="3042" max="3043" width="6" bestFit="1" customWidth="1"/>
    <col min="3044" max="3044" width="7" bestFit="1" customWidth="1"/>
    <col min="3045" max="3045" width="6" bestFit="1" customWidth="1"/>
    <col min="3046" max="3046" width="7" bestFit="1" customWidth="1"/>
    <col min="3047" max="3047" width="5" bestFit="1" customWidth="1"/>
    <col min="3048" max="3048" width="7" bestFit="1" customWidth="1"/>
    <col min="3049" max="3049" width="5" bestFit="1" customWidth="1"/>
    <col min="3050" max="3054" width="6" bestFit="1" customWidth="1"/>
    <col min="3055" max="3055" width="7" bestFit="1" customWidth="1"/>
    <col min="3056" max="3056" width="5" bestFit="1" customWidth="1"/>
    <col min="3057" max="3057" width="7" bestFit="1" customWidth="1"/>
    <col min="3058" max="3058" width="5" bestFit="1" customWidth="1"/>
    <col min="3059" max="3061" width="7" bestFit="1" customWidth="1"/>
    <col min="3062" max="3062" width="6" bestFit="1" customWidth="1"/>
    <col min="3063" max="3063" width="7" bestFit="1" customWidth="1"/>
    <col min="3064" max="3068" width="6" bestFit="1" customWidth="1"/>
    <col min="3069" max="3070" width="7" bestFit="1" customWidth="1"/>
    <col min="3071" max="3071" width="6" bestFit="1" customWidth="1"/>
    <col min="3072" max="3075" width="7" bestFit="1" customWidth="1"/>
    <col min="3076" max="3076" width="6" bestFit="1" customWidth="1"/>
    <col min="3077" max="3077" width="7" bestFit="1" customWidth="1"/>
    <col min="3078" max="3079" width="6" bestFit="1" customWidth="1"/>
    <col min="3080" max="3080" width="7" bestFit="1" customWidth="1"/>
    <col min="3081" max="3083" width="6" bestFit="1" customWidth="1"/>
    <col min="3084" max="3085" width="7" bestFit="1" customWidth="1"/>
    <col min="3086" max="3086" width="5" bestFit="1" customWidth="1"/>
    <col min="3087" max="3087" width="7" bestFit="1" customWidth="1"/>
    <col min="3088" max="3088" width="6" bestFit="1" customWidth="1"/>
    <col min="3089" max="3090" width="7" bestFit="1" customWidth="1"/>
    <col min="3091" max="3093" width="6" bestFit="1" customWidth="1"/>
    <col min="3094" max="3094" width="7" bestFit="1" customWidth="1"/>
    <col min="3095" max="3095" width="6" bestFit="1" customWidth="1"/>
    <col min="3096" max="3097" width="7" bestFit="1" customWidth="1"/>
    <col min="3098" max="3099" width="6" bestFit="1" customWidth="1"/>
    <col min="3100" max="3103" width="7" bestFit="1" customWidth="1"/>
    <col min="3104" max="3104" width="6" bestFit="1" customWidth="1"/>
    <col min="3105" max="3105" width="7" bestFit="1" customWidth="1"/>
    <col min="3106" max="3106" width="5" bestFit="1" customWidth="1"/>
    <col min="3107" max="3107" width="6" bestFit="1" customWidth="1"/>
    <col min="3108" max="3108" width="5" bestFit="1" customWidth="1"/>
    <col min="3109" max="3109" width="7" bestFit="1" customWidth="1"/>
    <col min="3110" max="3110" width="6" bestFit="1" customWidth="1"/>
    <col min="3111" max="3111" width="7" bestFit="1" customWidth="1"/>
    <col min="3112" max="3112" width="6" bestFit="1" customWidth="1"/>
    <col min="3113" max="3115" width="7" bestFit="1" customWidth="1"/>
    <col min="3116" max="3116" width="5" bestFit="1" customWidth="1"/>
    <col min="3117" max="3117" width="6" bestFit="1" customWidth="1"/>
    <col min="3118" max="3119" width="7" bestFit="1" customWidth="1"/>
    <col min="3120" max="3120" width="6" bestFit="1" customWidth="1"/>
    <col min="3121" max="3121" width="5" bestFit="1" customWidth="1"/>
    <col min="3122" max="3122" width="7" bestFit="1" customWidth="1"/>
    <col min="3123" max="3126" width="6" bestFit="1" customWidth="1"/>
    <col min="3127" max="3127" width="4" bestFit="1" customWidth="1"/>
    <col min="3128" max="3129" width="7" bestFit="1" customWidth="1"/>
    <col min="3130" max="3131" width="8" bestFit="1" customWidth="1"/>
    <col min="3132" max="3132" width="6" bestFit="1" customWidth="1"/>
    <col min="3133" max="3135" width="7" bestFit="1" customWidth="1"/>
    <col min="3136" max="3136" width="6" bestFit="1" customWidth="1"/>
    <col min="3137" max="3137" width="7" bestFit="1" customWidth="1"/>
    <col min="3138" max="3138" width="6" bestFit="1" customWidth="1"/>
    <col min="3139" max="3142" width="7" bestFit="1" customWidth="1"/>
    <col min="3143" max="3145" width="8" bestFit="1" customWidth="1"/>
    <col min="3146" max="3147" width="7" bestFit="1" customWidth="1"/>
    <col min="3148" max="3148" width="6" bestFit="1" customWidth="1"/>
    <col min="3149" max="3149" width="8" bestFit="1" customWidth="1"/>
    <col min="3150" max="3150" width="7" bestFit="1" customWidth="1"/>
    <col min="3151" max="3155" width="8" bestFit="1" customWidth="1"/>
    <col min="3156" max="3156" width="7" bestFit="1" customWidth="1"/>
    <col min="3157" max="3157" width="8" bestFit="1" customWidth="1"/>
    <col min="3158" max="3159" width="7" bestFit="1" customWidth="1"/>
    <col min="3160" max="3160" width="8" bestFit="1" customWidth="1"/>
    <col min="3161" max="3161" width="7" bestFit="1" customWidth="1"/>
    <col min="3162" max="3163" width="8" bestFit="1" customWidth="1"/>
    <col min="3164" max="3165" width="6" bestFit="1" customWidth="1"/>
    <col min="3166" max="3166" width="7" bestFit="1" customWidth="1"/>
    <col min="3167" max="3168" width="8" bestFit="1" customWidth="1"/>
    <col min="3169" max="3169" width="7" bestFit="1" customWidth="1"/>
    <col min="3170" max="3170" width="8" bestFit="1" customWidth="1"/>
    <col min="3171" max="3174" width="7" bestFit="1" customWidth="1"/>
    <col min="3175" max="3175" width="8" bestFit="1" customWidth="1"/>
    <col min="3176" max="3176" width="7" bestFit="1" customWidth="1"/>
    <col min="3177" max="3177" width="8" bestFit="1" customWidth="1"/>
    <col min="3178" max="3178" width="7" bestFit="1" customWidth="1"/>
    <col min="3179" max="3179" width="6" bestFit="1" customWidth="1"/>
    <col min="3180" max="3181" width="7" bestFit="1" customWidth="1"/>
    <col min="3182" max="3182" width="6" bestFit="1" customWidth="1"/>
    <col min="3183" max="3187" width="7" bestFit="1" customWidth="1"/>
    <col min="3188" max="3190" width="8" bestFit="1" customWidth="1"/>
    <col min="3191" max="3194" width="7" bestFit="1" customWidth="1"/>
    <col min="3195" max="3195" width="8" bestFit="1" customWidth="1"/>
    <col min="3196" max="3196" width="7" bestFit="1" customWidth="1"/>
    <col min="3197" max="3197" width="8" bestFit="1" customWidth="1"/>
    <col min="3198" max="3198" width="6" bestFit="1" customWidth="1"/>
    <col min="3199" max="3200" width="7" bestFit="1" customWidth="1"/>
    <col min="3201" max="3201" width="6" bestFit="1" customWidth="1"/>
    <col min="3202" max="3202" width="8" bestFit="1" customWidth="1"/>
    <col min="3203" max="3203" width="7" bestFit="1" customWidth="1"/>
    <col min="3204" max="3205" width="8" bestFit="1" customWidth="1"/>
    <col min="3206" max="3207" width="7" bestFit="1" customWidth="1"/>
    <col min="3208" max="3209" width="8" bestFit="1" customWidth="1"/>
    <col min="3210" max="3212" width="7" bestFit="1" customWidth="1"/>
    <col min="3213" max="3215" width="8" bestFit="1" customWidth="1"/>
    <col min="3216" max="3216" width="7" bestFit="1" customWidth="1"/>
    <col min="3217" max="3217" width="8" bestFit="1" customWidth="1"/>
    <col min="3218" max="3218" width="6" bestFit="1" customWidth="1"/>
    <col min="3219" max="3220" width="8" bestFit="1" customWidth="1"/>
    <col min="3221" max="3221" width="7" bestFit="1" customWidth="1"/>
    <col min="3222" max="3223" width="8" bestFit="1" customWidth="1"/>
    <col min="3224" max="3224" width="7" bestFit="1" customWidth="1"/>
    <col min="3225" max="3225" width="8" bestFit="1" customWidth="1"/>
    <col min="3226" max="3228" width="7" bestFit="1" customWidth="1"/>
    <col min="3229" max="3229" width="8" bestFit="1" customWidth="1"/>
    <col min="3230" max="3230" width="7" bestFit="1" customWidth="1"/>
    <col min="3231" max="3231" width="8" bestFit="1" customWidth="1"/>
    <col min="3232" max="3233" width="6" bestFit="1" customWidth="1"/>
    <col min="3234" max="3235" width="7" bestFit="1" customWidth="1"/>
    <col min="3236" max="3236" width="8" bestFit="1" customWidth="1"/>
    <col min="3237" max="3237" width="7" bestFit="1" customWidth="1"/>
    <col min="3238" max="3239" width="8" bestFit="1" customWidth="1"/>
    <col min="3240" max="3240" width="6" bestFit="1" customWidth="1"/>
    <col min="3241" max="3241" width="8" bestFit="1" customWidth="1"/>
    <col min="3242" max="3244" width="7" bestFit="1" customWidth="1"/>
    <col min="3245" max="3245" width="4" bestFit="1" customWidth="1"/>
    <col min="3246" max="3246" width="7" bestFit="1" customWidth="1"/>
    <col min="3247" max="3247" width="8" bestFit="1" customWidth="1"/>
    <col min="3248" max="3248" width="7" bestFit="1" customWidth="1"/>
    <col min="3249" max="3249" width="8" bestFit="1" customWidth="1"/>
    <col min="3250" max="3250" width="7" bestFit="1" customWidth="1"/>
    <col min="3251" max="3251" width="8" bestFit="1" customWidth="1"/>
    <col min="3252" max="3252" width="6" bestFit="1" customWidth="1"/>
    <col min="3253" max="3255" width="7" bestFit="1" customWidth="1"/>
    <col min="3256" max="3256" width="8" bestFit="1" customWidth="1"/>
    <col min="3257" max="3257" width="7" bestFit="1" customWidth="1"/>
    <col min="3258" max="3259" width="8" bestFit="1" customWidth="1"/>
    <col min="3260" max="3261" width="6" bestFit="1" customWidth="1"/>
    <col min="3262" max="3262" width="7" bestFit="1" customWidth="1"/>
    <col min="3263" max="3264" width="8" bestFit="1" customWidth="1"/>
    <col min="3265" max="3265" width="7" bestFit="1" customWidth="1"/>
    <col min="3266" max="3267" width="8" bestFit="1" customWidth="1"/>
    <col min="3268" max="3268" width="6" bestFit="1" customWidth="1"/>
    <col min="3269" max="3272" width="7" bestFit="1" customWidth="1"/>
    <col min="3273" max="3273" width="8" bestFit="1" customWidth="1"/>
    <col min="3274" max="3276" width="7" bestFit="1" customWidth="1"/>
    <col min="3277" max="3277" width="6" bestFit="1" customWidth="1"/>
    <col min="3278" max="3278" width="8" bestFit="1" customWidth="1"/>
    <col min="3279" max="3280" width="7" bestFit="1" customWidth="1"/>
    <col min="3281" max="3281" width="6" bestFit="1" customWidth="1"/>
    <col min="3282" max="3282" width="8" bestFit="1" customWidth="1"/>
    <col min="3283" max="3283" width="6" bestFit="1" customWidth="1"/>
    <col min="3284" max="3285" width="7" bestFit="1" customWidth="1"/>
    <col min="3286" max="3287" width="8" bestFit="1" customWidth="1"/>
    <col min="3288" max="3291" width="7" bestFit="1" customWidth="1"/>
    <col min="3292" max="3292" width="4" bestFit="1" customWidth="1"/>
    <col min="3293" max="3293" width="7" bestFit="1" customWidth="1"/>
    <col min="3294" max="3294" width="8" bestFit="1" customWidth="1"/>
    <col min="3295" max="3295" width="6" bestFit="1" customWidth="1"/>
    <col min="3296" max="3296" width="7" bestFit="1" customWidth="1"/>
    <col min="3297" max="3297" width="8" bestFit="1" customWidth="1"/>
    <col min="3298" max="3298" width="7" bestFit="1" customWidth="1"/>
    <col min="3299" max="3299" width="8" bestFit="1" customWidth="1"/>
    <col min="3300" max="3300" width="7" bestFit="1" customWidth="1"/>
    <col min="3301" max="3301" width="8" bestFit="1" customWidth="1"/>
    <col min="3302" max="3302" width="7" bestFit="1" customWidth="1"/>
    <col min="3303" max="3306" width="8" bestFit="1" customWidth="1"/>
    <col min="3307" max="3307" width="7" bestFit="1" customWidth="1"/>
    <col min="3308" max="3308" width="4" bestFit="1" customWidth="1"/>
    <col min="3309" max="3311" width="7" bestFit="1" customWidth="1"/>
    <col min="3312" max="3312" width="8" bestFit="1" customWidth="1"/>
    <col min="3313" max="3315" width="7" bestFit="1" customWidth="1"/>
    <col min="3316" max="3316" width="6" bestFit="1" customWidth="1"/>
    <col min="3317" max="3317" width="8" bestFit="1" customWidth="1"/>
    <col min="3318" max="3318" width="7" bestFit="1" customWidth="1"/>
    <col min="3319" max="3319" width="8" bestFit="1" customWidth="1"/>
    <col min="3320" max="3321" width="6" bestFit="1" customWidth="1"/>
    <col min="3322" max="3322" width="8" bestFit="1" customWidth="1"/>
    <col min="3323" max="3323" width="7" bestFit="1" customWidth="1"/>
    <col min="3324" max="3324" width="6" bestFit="1" customWidth="1"/>
    <col min="3325" max="3325" width="8" bestFit="1" customWidth="1"/>
    <col min="3326" max="3327" width="7" bestFit="1" customWidth="1"/>
    <col min="3328" max="3328" width="8" bestFit="1" customWidth="1"/>
    <col min="3329" max="3329" width="7" bestFit="1" customWidth="1"/>
    <col min="3330" max="3330" width="4" bestFit="1" customWidth="1"/>
    <col min="3331" max="3332" width="7" bestFit="1" customWidth="1"/>
    <col min="3333" max="3337" width="8" bestFit="1" customWidth="1"/>
    <col min="3338" max="3339" width="7" bestFit="1" customWidth="1"/>
    <col min="3340" max="3340" width="8" bestFit="1" customWidth="1"/>
    <col min="3341" max="3341" width="6" bestFit="1" customWidth="1"/>
    <col min="3342" max="3343" width="8" bestFit="1" customWidth="1"/>
    <col min="3344" max="3344" width="6" bestFit="1" customWidth="1"/>
    <col min="3345" max="3346" width="7" bestFit="1" customWidth="1"/>
    <col min="3347" max="3347" width="8" bestFit="1" customWidth="1"/>
    <col min="3348" max="3350" width="7" bestFit="1" customWidth="1"/>
    <col min="3351" max="3354" width="8" bestFit="1" customWidth="1"/>
    <col min="3355" max="3355" width="7" bestFit="1" customWidth="1"/>
    <col min="3356" max="3356" width="8" bestFit="1" customWidth="1"/>
    <col min="3357" max="3361" width="7" bestFit="1" customWidth="1"/>
    <col min="3362" max="3367" width="8" bestFit="1" customWidth="1"/>
    <col min="3368" max="3369" width="7" bestFit="1" customWidth="1"/>
    <col min="3370" max="3370" width="8" bestFit="1" customWidth="1"/>
    <col min="3371" max="3371" width="7" bestFit="1" customWidth="1"/>
    <col min="3372" max="3372" width="6" bestFit="1" customWidth="1"/>
    <col min="3373" max="3374" width="7" bestFit="1" customWidth="1"/>
    <col min="3375" max="3375" width="8" bestFit="1" customWidth="1"/>
    <col min="3376" max="3377" width="7" bestFit="1" customWidth="1"/>
    <col min="3378" max="3378" width="8" bestFit="1" customWidth="1"/>
    <col min="3379" max="3379" width="7" bestFit="1" customWidth="1"/>
    <col min="3380" max="3380" width="8" bestFit="1" customWidth="1"/>
    <col min="3381" max="3383" width="7" bestFit="1" customWidth="1"/>
    <col min="3384" max="3384" width="6" bestFit="1" customWidth="1"/>
    <col min="3385" max="3387" width="7" bestFit="1" customWidth="1"/>
    <col min="3388" max="3389" width="8" bestFit="1" customWidth="1"/>
    <col min="3390" max="3391" width="7" bestFit="1" customWidth="1"/>
    <col min="3392" max="3392" width="6" bestFit="1" customWidth="1"/>
    <col min="3393" max="3393" width="7" bestFit="1" customWidth="1"/>
    <col min="3394" max="3402" width="8" bestFit="1" customWidth="1"/>
    <col min="3403" max="3403" width="7" bestFit="1" customWidth="1"/>
    <col min="3404" max="3404" width="8" bestFit="1" customWidth="1"/>
    <col min="3405" max="3405" width="7" bestFit="1" customWidth="1"/>
    <col min="3406" max="3406" width="8" bestFit="1" customWidth="1"/>
    <col min="3407" max="3408" width="7" bestFit="1" customWidth="1"/>
    <col min="3409" max="3411" width="8" bestFit="1" customWidth="1"/>
    <col min="3412" max="3412" width="7" bestFit="1" customWidth="1"/>
    <col min="3413" max="3413" width="6" bestFit="1" customWidth="1"/>
    <col min="3414" max="3414" width="8" bestFit="1" customWidth="1"/>
    <col min="3415" max="3416" width="7" bestFit="1" customWidth="1"/>
    <col min="3417" max="3418" width="6" bestFit="1" customWidth="1"/>
    <col min="3419" max="3420" width="7" bestFit="1" customWidth="1"/>
    <col min="3421" max="3423" width="8" bestFit="1" customWidth="1"/>
    <col min="3424" max="3426" width="7" bestFit="1" customWidth="1"/>
    <col min="3427" max="3428" width="8" bestFit="1" customWidth="1"/>
    <col min="3429" max="3430" width="7" bestFit="1" customWidth="1"/>
    <col min="3431" max="3433" width="8" bestFit="1" customWidth="1"/>
    <col min="3434" max="3434" width="6" bestFit="1" customWidth="1"/>
    <col min="3435" max="3435" width="7" bestFit="1" customWidth="1"/>
    <col min="3436" max="3436" width="8" bestFit="1" customWidth="1"/>
    <col min="3437" max="3439" width="7" bestFit="1" customWidth="1"/>
    <col min="3440" max="3440" width="8" bestFit="1" customWidth="1"/>
    <col min="3441" max="3441" width="7" bestFit="1" customWidth="1"/>
    <col min="3442" max="3442" width="6" bestFit="1" customWidth="1"/>
    <col min="3443" max="3443" width="8" bestFit="1" customWidth="1"/>
    <col min="3444" max="3445" width="7" bestFit="1" customWidth="1"/>
    <col min="3446" max="3446" width="6" bestFit="1" customWidth="1"/>
    <col min="3447" max="3447" width="7" bestFit="1" customWidth="1"/>
    <col min="3448" max="3448" width="8" bestFit="1" customWidth="1"/>
    <col min="3449" max="3450" width="7" bestFit="1" customWidth="1"/>
    <col min="3451" max="3453" width="8" bestFit="1" customWidth="1"/>
    <col min="3454" max="3454" width="7" bestFit="1" customWidth="1"/>
    <col min="3455" max="3455" width="6" bestFit="1" customWidth="1"/>
    <col min="3456" max="3459" width="7" bestFit="1" customWidth="1"/>
    <col min="3460" max="3460" width="6" bestFit="1" customWidth="1"/>
    <col min="3461" max="3461" width="8" bestFit="1" customWidth="1"/>
    <col min="3462" max="3462" width="7" bestFit="1" customWidth="1"/>
    <col min="3463" max="3463" width="6" bestFit="1" customWidth="1"/>
    <col min="3464" max="3464" width="8" bestFit="1" customWidth="1"/>
    <col min="3465" max="3465" width="6" bestFit="1" customWidth="1"/>
    <col min="3466" max="3467" width="7" bestFit="1" customWidth="1"/>
    <col min="3468" max="3468" width="8" bestFit="1" customWidth="1"/>
    <col min="3469" max="3470" width="7" bestFit="1" customWidth="1"/>
    <col min="3471" max="3471" width="8" bestFit="1" customWidth="1"/>
    <col min="3472" max="3472" width="7" bestFit="1" customWidth="1"/>
    <col min="3473" max="3473" width="8" bestFit="1" customWidth="1"/>
    <col min="3474" max="3478" width="7" bestFit="1" customWidth="1"/>
    <col min="3479" max="3479" width="8" bestFit="1" customWidth="1"/>
    <col min="3480" max="3482" width="7" bestFit="1" customWidth="1"/>
    <col min="3483" max="3483" width="4" bestFit="1" customWidth="1"/>
    <col min="3484" max="3484" width="7" bestFit="1" customWidth="1"/>
    <col min="3485" max="3485" width="8" bestFit="1" customWidth="1"/>
    <col min="3486" max="3486" width="7" bestFit="1" customWidth="1"/>
    <col min="3487" max="3487" width="8" bestFit="1" customWidth="1"/>
    <col min="3488" max="3489" width="7" bestFit="1" customWidth="1"/>
    <col min="3490" max="3490" width="6" bestFit="1" customWidth="1"/>
    <col min="3491" max="3493" width="7" bestFit="1" customWidth="1"/>
    <col min="3494" max="3494" width="8" bestFit="1" customWidth="1"/>
    <col min="3495" max="3496" width="7" bestFit="1" customWidth="1"/>
    <col min="3497" max="3497" width="8" bestFit="1" customWidth="1"/>
    <col min="3498" max="3498" width="7" bestFit="1" customWidth="1"/>
    <col min="3499" max="3499" width="8" bestFit="1" customWidth="1"/>
    <col min="3500" max="3502" width="7" bestFit="1" customWidth="1"/>
    <col min="3503" max="3503" width="8" bestFit="1" customWidth="1"/>
    <col min="3504" max="3504" width="6" bestFit="1" customWidth="1"/>
    <col min="3505" max="3505" width="7" bestFit="1" customWidth="1"/>
    <col min="3506" max="3506" width="8" bestFit="1" customWidth="1"/>
    <col min="3507" max="3507" width="7" bestFit="1" customWidth="1"/>
    <col min="3508" max="3508" width="6" bestFit="1" customWidth="1"/>
    <col min="3509" max="3510" width="7" bestFit="1" customWidth="1"/>
    <col min="3511" max="3511" width="8" bestFit="1" customWidth="1"/>
    <col min="3512" max="3512" width="7" bestFit="1" customWidth="1"/>
    <col min="3513" max="3513" width="6" bestFit="1" customWidth="1"/>
    <col min="3514" max="3515" width="8" bestFit="1" customWidth="1"/>
    <col min="3516" max="3516" width="6" bestFit="1" customWidth="1"/>
    <col min="3517" max="3517" width="7" bestFit="1" customWidth="1"/>
    <col min="3518" max="3519" width="8" bestFit="1" customWidth="1"/>
    <col min="3520" max="3520" width="7" bestFit="1" customWidth="1"/>
    <col min="3521" max="3521" width="6" bestFit="1" customWidth="1"/>
    <col min="3522" max="3522" width="8" bestFit="1" customWidth="1"/>
    <col min="3523" max="3523" width="7" bestFit="1" customWidth="1"/>
    <col min="3524" max="3526" width="8" bestFit="1" customWidth="1"/>
    <col min="3527" max="3527" width="7" bestFit="1" customWidth="1"/>
    <col min="3528" max="3529" width="8" bestFit="1" customWidth="1"/>
    <col min="3530" max="3530" width="7" bestFit="1" customWidth="1"/>
    <col min="3531" max="3531" width="6" bestFit="1" customWidth="1"/>
    <col min="3532" max="3532" width="8" bestFit="1" customWidth="1"/>
    <col min="3533" max="3534" width="7" bestFit="1" customWidth="1"/>
    <col min="3535" max="3536" width="8" bestFit="1" customWidth="1"/>
    <col min="3537" max="3537" width="7" bestFit="1" customWidth="1"/>
    <col min="3538" max="3538" width="8" bestFit="1" customWidth="1"/>
    <col min="3539" max="3539" width="7" bestFit="1" customWidth="1"/>
    <col min="3540" max="3540" width="6" bestFit="1" customWidth="1"/>
    <col min="3541" max="3542" width="7" bestFit="1" customWidth="1"/>
    <col min="3543" max="3545" width="8" bestFit="1" customWidth="1"/>
    <col min="3546" max="3546" width="7" bestFit="1" customWidth="1"/>
    <col min="3547" max="3548" width="8" bestFit="1" customWidth="1"/>
    <col min="3549" max="3552" width="7" bestFit="1" customWidth="1"/>
    <col min="3553" max="3556" width="8" bestFit="1" customWidth="1"/>
    <col min="3557" max="3558" width="7" bestFit="1" customWidth="1"/>
    <col min="3559" max="3560" width="8" bestFit="1" customWidth="1"/>
    <col min="3561" max="3562" width="7" bestFit="1" customWidth="1"/>
    <col min="3563" max="3566" width="8" bestFit="1" customWidth="1"/>
    <col min="3567" max="3567" width="7" bestFit="1" customWidth="1"/>
    <col min="3568" max="3568" width="6" bestFit="1" customWidth="1"/>
    <col min="3569" max="3570" width="7" bestFit="1" customWidth="1"/>
    <col min="3571" max="3572" width="8" bestFit="1" customWidth="1"/>
    <col min="3573" max="3573" width="7" bestFit="1" customWidth="1"/>
    <col min="3574" max="3574" width="6" bestFit="1" customWidth="1"/>
    <col min="3575" max="3575" width="7" bestFit="1" customWidth="1"/>
    <col min="3576" max="3578" width="8" bestFit="1" customWidth="1"/>
    <col min="3579" max="3579" width="6" bestFit="1" customWidth="1"/>
    <col min="3580" max="3583" width="7" bestFit="1" customWidth="1"/>
    <col min="3584" max="3584" width="4" bestFit="1" customWidth="1"/>
    <col min="3585" max="3586" width="7" bestFit="1" customWidth="1"/>
    <col min="3587" max="3587" width="8" bestFit="1" customWidth="1"/>
    <col min="3588" max="3588" width="7" bestFit="1" customWidth="1"/>
    <col min="3589" max="3589" width="6" bestFit="1" customWidth="1"/>
    <col min="3590" max="3591" width="7" bestFit="1" customWidth="1"/>
    <col min="3592" max="3592" width="8" bestFit="1" customWidth="1"/>
    <col min="3593" max="3593" width="7" bestFit="1" customWidth="1"/>
    <col min="3594" max="3597" width="8" bestFit="1" customWidth="1"/>
    <col min="3598" max="3598" width="7" bestFit="1" customWidth="1"/>
    <col min="3599" max="3599" width="8" bestFit="1" customWidth="1"/>
    <col min="3600" max="3601" width="7" bestFit="1" customWidth="1"/>
    <col min="3602" max="3602" width="8" bestFit="1" customWidth="1"/>
    <col min="3603" max="3603" width="6" bestFit="1" customWidth="1"/>
    <col min="3604" max="3610" width="7" bestFit="1" customWidth="1"/>
    <col min="3611" max="3612" width="8" bestFit="1" customWidth="1"/>
    <col min="3613" max="3615" width="7" bestFit="1" customWidth="1"/>
    <col min="3616" max="3616" width="8" bestFit="1" customWidth="1"/>
    <col min="3617" max="3617" width="9" bestFit="1" customWidth="1"/>
    <col min="3618" max="3619" width="8" bestFit="1" customWidth="1"/>
    <col min="3620" max="3620" width="7" bestFit="1" customWidth="1"/>
    <col min="3621" max="3621" width="8" bestFit="1" customWidth="1"/>
    <col min="3622" max="3622" width="6" bestFit="1" customWidth="1"/>
    <col min="3623" max="3625" width="7" bestFit="1" customWidth="1"/>
    <col min="3626" max="3627" width="8" bestFit="1" customWidth="1"/>
    <col min="3628" max="3628" width="6" bestFit="1" customWidth="1"/>
    <col min="3629" max="3629" width="8" bestFit="1" customWidth="1"/>
    <col min="3630" max="3633" width="7" bestFit="1" customWidth="1"/>
    <col min="3634" max="3634" width="8" bestFit="1" customWidth="1"/>
    <col min="3635" max="3635" width="6" bestFit="1" customWidth="1"/>
    <col min="3636" max="3639" width="7" bestFit="1" customWidth="1"/>
    <col min="3640" max="3640" width="8" bestFit="1" customWidth="1"/>
    <col min="3641" max="3641" width="7" bestFit="1" customWidth="1"/>
    <col min="3642" max="3642" width="8" bestFit="1" customWidth="1"/>
    <col min="3643" max="3643" width="7" bestFit="1" customWidth="1"/>
    <col min="3644" max="3644" width="4" bestFit="1" customWidth="1"/>
    <col min="3645" max="3646" width="7" bestFit="1" customWidth="1"/>
    <col min="3647" max="3647" width="8" bestFit="1" customWidth="1"/>
    <col min="3648" max="3651" width="7" bestFit="1" customWidth="1"/>
    <col min="3652" max="3653" width="8" bestFit="1" customWidth="1"/>
    <col min="3654" max="3657" width="7" bestFit="1" customWidth="1"/>
    <col min="3658" max="3658" width="6" bestFit="1" customWidth="1"/>
    <col min="3659" max="3660" width="7" bestFit="1" customWidth="1"/>
    <col min="3661" max="3661" width="8" bestFit="1" customWidth="1"/>
    <col min="3662" max="3662" width="7" bestFit="1" customWidth="1"/>
    <col min="3663" max="3663" width="8" bestFit="1" customWidth="1"/>
    <col min="3664" max="3666" width="7" bestFit="1" customWidth="1"/>
    <col min="3667" max="3671" width="8" bestFit="1" customWidth="1"/>
    <col min="3672" max="3674" width="7" bestFit="1" customWidth="1"/>
    <col min="3675" max="3675" width="8" bestFit="1" customWidth="1"/>
    <col min="3676" max="3676" width="7" bestFit="1" customWidth="1"/>
    <col min="3677" max="3677" width="6" bestFit="1" customWidth="1"/>
    <col min="3678" max="3682" width="7" bestFit="1" customWidth="1"/>
    <col min="3683" max="3683" width="6" bestFit="1" customWidth="1"/>
    <col min="3684" max="3687" width="7" bestFit="1" customWidth="1"/>
    <col min="3688" max="3688" width="8" bestFit="1" customWidth="1"/>
    <col min="3689" max="3689" width="7" bestFit="1" customWidth="1"/>
    <col min="3690" max="3690" width="8" bestFit="1" customWidth="1"/>
    <col min="3691" max="3693" width="7" bestFit="1" customWidth="1"/>
    <col min="3694" max="3694" width="8" bestFit="1" customWidth="1"/>
    <col min="3695" max="3695" width="7" bestFit="1" customWidth="1"/>
    <col min="3696" max="3697" width="8" bestFit="1" customWidth="1"/>
    <col min="3698" max="3698" width="7" bestFit="1" customWidth="1"/>
    <col min="3699" max="3699" width="8" bestFit="1" customWidth="1"/>
    <col min="3700" max="3700" width="7" bestFit="1" customWidth="1"/>
    <col min="3701" max="3701" width="8" bestFit="1" customWidth="1"/>
    <col min="3702" max="3702" width="6" bestFit="1" customWidth="1"/>
    <col min="3703" max="3705" width="8" bestFit="1" customWidth="1"/>
    <col min="3706" max="3706" width="7" bestFit="1" customWidth="1"/>
    <col min="3707" max="3707" width="8" bestFit="1" customWidth="1"/>
    <col min="3708" max="3709" width="7" bestFit="1" customWidth="1"/>
    <col min="3710" max="3712" width="8" bestFit="1" customWidth="1"/>
    <col min="3713" max="3713" width="7" bestFit="1" customWidth="1"/>
    <col min="3714" max="3715" width="8" bestFit="1" customWidth="1"/>
    <col min="3716" max="3719" width="7" bestFit="1" customWidth="1"/>
    <col min="3720" max="3720" width="6" bestFit="1" customWidth="1"/>
    <col min="3721" max="3721" width="8" bestFit="1" customWidth="1"/>
    <col min="3722" max="3724" width="7" bestFit="1" customWidth="1"/>
    <col min="3725" max="3725" width="8" bestFit="1" customWidth="1"/>
    <col min="3726" max="3726" width="6" bestFit="1" customWidth="1"/>
    <col min="3727" max="3731" width="8" bestFit="1" customWidth="1"/>
    <col min="3732" max="3732" width="7" bestFit="1" customWidth="1"/>
    <col min="3733" max="3734" width="8" bestFit="1" customWidth="1"/>
    <col min="3735" max="3735" width="6" bestFit="1" customWidth="1"/>
    <col min="3736" max="3736" width="7" bestFit="1" customWidth="1"/>
    <col min="3737" max="3737" width="9" bestFit="1" customWidth="1"/>
    <col min="3738" max="3738" width="8" bestFit="1" customWidth="1"/>
    <col min="3739" max="3739" width="6" bestFit="1" customWidth="1"/>
    <col min="3740" max="3743" width="7" bestFit="1" customWidth="1"/>
    <col min="3744" max="3744" width="8" bestFit="1" customWidth="1"/>
    <col min="3745" max="3746" width="7" bestFit="1" customWidth="1"/>
    <col min="3747" max="3748" width="8" bestFit="1" customWidth="1"/>
    <col min="3749" max="3749" width="6" bestFit="1" customWidth="1"/>
    <col min="3750" max="3750" width="4" bestFit="1" customWidth="1"/>
    <col min="3751" max="3751" width="6" bestFit="1" customWidth="1"/>
    <col min="3752" max="3752" width="8" bestFit="1" customWidth="1"/>
    <col min="3753" max="3754" width="7" bestFit="1" customWidth="1"/>
    <col min="3755" max="3755" width="8" bestFit="1" customWidth="1"/>
    <col min="3756" max="3756" width="7" bestFit="1" customWidth="1"/>
    <col min="3757" max="3758" width="8" bestFit="1" customWidth="1"/>
    <col min="3759" max="3761" width="7" bestFit="1" customWidth="1"/>
    <col min="3762" max="3762" width="8" bestFit="1" customWidth="1"/>
    <col min="3763" max="3763" width="7" bestFit="1" customWidth="1"/>
    <col min="3764" max="3764" width="6" bestFit="1" customWidth="1"/>
    <col min="3765" max="3765" width="7" bestFit="1" customWidth="1"/>
    <col min="3766" max="3766" width="8" bestFit="1" customWidth="1"/>
    <col min="3767" max="3767" width="6" bestFit="1" customWidth="1"/>
    <col min="3768" max="3770" width="7" bestFit="1" customWidth="1"/>
    <col min="3771" max="3773" width="8" bestFit="1" customWidth="1"/>
    <col min="3774" max="3778" width="7" bestFit="1" customWidth="1"/>
    <col min="3779" max="3780" width="8" bestFit="1" customWidth="1"/>
    <col min="3781" max="3783" width="7" bestFit="1" customWidth="1"/>
    <col min="3784" max="3785" width="8" bestFit="1" customWidth="1"/>
    <col min="3786" max="3786" width="7" bestFit="1" customWidth="1"/>
    <col min="3787" max="3787" width="8" bestFit="1" customWidth="1"/>
    <col min="3788" max="3792" width="7" bestFit="1" customWidth="1"/>
    <col min="3793" max="3794" width="8" bestFit="1" customWidth="1"/>
    <col min="3795" max="3797" width="7" bestFit="1" customWidth="1"/>
    <col min="3798" max="3798" width="8" bestFit="1" customWidth="1"/>
    <col min="3799" max="3799" width="7" bestFit="1" customWidth="1"/>
    <col min="3800" max="3803" width="8" bestFit="1" customWidth="1"/>
    <col min="3804" max="3806" width="7" bestFit="1" customWidth="1"/>
    <col min="3807" max="3808" width="8" bestFit="1" customWidth="1"/>
    <col min="3809" max="3809" width="7" bestFit="1" customWidth="1"/>
    <col min="3810" max="3810" width="8" bestFit="1" customWidth="1"/>
    <col min="3811" max="3812" width="7" bestFit="1" customWidth="1"/>
    <col min="3813" max="3815" width="8" bestFit="1" customWidth="1"/>
    <col min="3816" max="3817" width="7" bestFit="1" customWidth="1"/>
    <col min="3818" max="3818" width="8" bestFit="1" customWidth="1"/>
    <col min="3819" max="3819" width="4" bestFit="1" customWidth="1"/>
    <col min="3820" max="3821" width="8" bestFit="1" customWidth="1"/>
    <col min="3822" max="3822" width="6" bestFit="1" customWidth="1"/>
    <col min="3823" max="3823" width="8" bestFit="1" customWidth="1"/>
    <col min="3824" max="3825" width="7" bestFit="1" customWidth="1"/>
    <col min="3826" max="3826" width="8" bestFit="1" customWidth="1"/>
    <col min="3827" max="3827" width="7" bestFit="1" customWidth="1"/>
    <col min="3828" max="3828" width="8" bestFit="1" customWidth="1"/>
    <col min="3829" max="3829" width="7" bestFit="1" customWidth="1"/>
    <col min="3830" max="3832" width="8" bestFit="1" customWidth="1"/>
    <col min="3833" max="3833" width="9" bestFit="1" customWidth="1"/>
    <col min="3834" max="3834" width="6" bestFit="1" customWidth="1"/>
    <col min="3835" max="3835" width="8" bestFit="1" customWidth="1"/>
    <col min="3836" max="3838" width="7" bestFit="1" customWidth="1"/>
    <col min="3839" max="3840" width="8" bestFit="1" customWidth="1"/>
    <col min="3841" max="3841" width="7" bestFit="1" customWidth="1"/>
    <col min="3842" max="3842" width="8" bestFit="1" customWidth="1"/>
    <col min="3843" max="3843" width="7" bestFit="1" customWidth="1"/>
    <col min="3844" max="3844" width="8" bestFit="1" customWidth="1"/>
    <col min="3845" max="3846" width="7" bestFit="1" customWidth="1"/>
    <col min="3847" max="3847" width="6" bestFit="1" customWidth="1"/>
    <col min="3848" max="3848" width="9" bestFit="1" customWidth="1"/>
    <col min="3849" max="3849" width="6" bestFit="1" customWidth="1"/>
    <col min="3850" max="3853" width="7" bestFit="1" customWidth="1"/>
    <col min="3854" max="3855" width="8" bestFit="1" customWidth="1"/>
    <col min="3856" max="3856" width="6" bestFit="1" customWidth="1"/>
    <col min="3857" max="3857" width="8" bestFit="1" customWidth="1"/>
    <col min="3858" max="3858" width="7" bestFit="1" customWidth="1"/>
    <col min="3859" max="3862" width="8" bestFit="1" customWidth="1"/>
    <col min="3863" max="3869" width="7" bestFit="1" customWidth="1"/>
    <col min="3870" max="3873" width="8" bestFit="1" customWidth="1"/>
    <col min="3874" max="3874" width="7" bestFit="1" customWidth="1"/>
    <col min="3875" max="3875" width="8" bestFit="1" customWidth="1"/>
    <col min="3876" max="3878" width="7" bestFit="1" customWidth="1"/>
    <col min="3879" max="3879" width="8" bestFit="1" customWidth="1"/>
    <col min="3880" max="3880" width="7" bestFit="1" customWidth="1"/>
    <col min="3881" max="3882" width="8" bestFit="1" customWidth="1"/>
    <col min="3883" max="3884" width="7" bestFit="1" customWidth="1"/>
    <col min="3885" max="3885" width="8" bestFit="1" customWidth="1"/>
    <col min="3886" max="3886" width="6" bestFit="1" customWidth="1"/>
    <col min="3887" max="3887" width="8" bestFit="1" customWidth="1"/>
    <col min="3888" max="3888" width="6" bestFit="1" customWidth="1"/>
    <col min="3889" max="3892" width="7" bestFit="1" customWidth="1"/>
    <col min="3893" max="3894" width="8" bestFit="1" customWidth="1"/>
    <col min="3895" max="3895" width="7" bestFit="1" customWidth="1"/>
    <col min="3896" max="3896" width="8" bestFit="1" customWidth="1"/>
    <col min="3897" max="3897" width="7" bestFit="1" customWidth="1"/>
    <col min="3898" max="3900" width="8" bestFit="1" customWidth="1"/>
    <col min="3901" max="3901" width="7" bestFit="1" customWidth="1"/>
    <col min="3902" max="3902" width="8" bestFit="1" customWidth="1"/>
    <col min="3903" max="3905" width="7" bestFit="1" customWidth="1"/>
    <col min="3906" max="3907" width="8" bestFit="1" customWidth="1"/>
    <col min="3908" max="3908" width="6" bestFit="1" customWidth="1"/>
    <col min="3909" max="3909" width="9" bestFit="1" customWidth="1"/>
    <col min="3910" max="3910" width="7" bestFit="1" customWidth="1"/>
    <col min="3911" max="3911" width="6" bestFit="1" customWidth="1"/>
    <col min="3912" max="3913" width="7" bestFit="1" customWidth="1"/>
    <col min="3914" max="3915" width="8" bestFit="1" customWidth="1"/>
    <col min="3916" max="3916" width="9" bestFit="1" customWidth="1"/>
    <col min="3917" max="3917" width="8" bestFit="1" customWidth="1"/>
    <col min="3918" max="3918" width="7" bestFit="1" customWidth="1"/>
    <col min="3919" max="3919" width="8" bestFit="1" customWidth="1"/>
    <col min="3920" max="3920" width="9" bestFit="1" customWidth="1"/>
    <col min="3921" max="3921" width="6" bestFit="1" customWidth="1"/>
    <col min="3922" max="3924" width="8" bestFit="1" customWidth="1"/>
    <col min="3925" max="3925" width="7" bestFit="1" customWidth="1"/>
    <col min="3926" max="3927" width="8" bestFit="1" customWidth="1"/>
    <col min="3928" max="3928" width="4" bestFit="1" customWidth="1"/>
    <col min="3929" max="3930" width="8" bestFit="1" customWidth="1"/>
    <col min="3931" max="3934" width="7" bestFit="1" customWidth="1"/>
    <col min="3935" max="3936" width="8" bestFit="1" customWidth="1"/>
    <col min="3937" max="3939" width="7" bestFit="1" customWidth="1"/>
    <col min="3940" max="3940" width="8" bestFit="1" customWidth="1"/>
    <col min="3941" max="3942" width="6" bestFit="1" customWidth="1"/>
    <col min="3943" max="3943" width="8" bestFit="1" customWidth="1"/>
    <col min="3944" max="3944" width="6" bestFit="1" customWidth="1"/>
    <col min="3945" max="3945" width="7" bestFit="1" customWidth="1"/>
    <col min="3946" max="3946" width="6" bestFit="1" customWidth="1"/>
    <col min="3947" max="3947" width="8" bestFit="1" customWidth="1"/>
    <col min="3948" max="3951" width="7" bestFit="1" customWidth="1"/>
    <col min="3952" max="3956" width="8" bestFit="1" customWidth="1"/>
    <col min="3957" max="3961" width="7" bestFit="1" customWidth="1"/>
    <col min="3962" max="3965" width="8" bestFit="1" customWidth="1"/>
    <col min="3966" max="3967" width="7" bestFit="1" customWidth="1"/>
    <col min="3968" max="3968" width="8" bestFit="1" customWidth="1"/>
    <col min="3969" max="3970" width="7" bestFit="1" customWidth="1"/>
    <col min="3971" max="3971" width="6" bestFit="1" customWidth="1"/>
    <col min="3972" max="3974" width="7" bestFit="1" customWidth="1"/>
    <col min="3975" max="3977" width="8" bestFit="1" customWidth="1"/>
    <col min="3978" max="3981" width="7" bestFit="1" customWidth="1"/>
    <col min="3982" max="3983" width="6" bestFit="1" customWidth="1"/>
    <col min="3984" max="3984" width="7" bestFit="1" customWidth="1"/>
    <col min="3985" max="3987" width="8" bestFit="1" customWidth="1"/>
    <col min="3988" max="3988" width="7" bestFit="1" customWidth="1"/>
    <col min="3989" max="3990" width="8" bestFit="1" customWidth="1"/>
    <col min="3991" max="3991" width="6" bestFit="1" customWidth="1"/>
    <col min="3992" max="3992" width="8" bestFit="1" customWidth="1"/>
    <col min="3993" max="3993" width="7" bestFit="1" customWidth="1"/>
    <col min="3994" max="3995" width="8" bestFit="1" customWidth="1"/>
    <col min="3996" max="3996" width="7" bestFit="1" customWidth="1"/>
    <col min="3997" max="3998" width="8" bestFit="1" customWidth="1"/>
    <col min="3999" max="3999" width="7" bestFit="1" customWidth="1"/>
    <col min="4000" max="4002" width="8" bestFit="1" customWidth="1"/>
    <col min="4003" max="4003" width="6" bestFit="1" customWidth="1"/>
    <col min="4004" max="4004" width="7" bestFit="1" customWidth="1"/>
    <col min="4005" max="4005" width="6" bestFit="1" customWidth="1"/>
    <col min="4006" max="4006" width="8" bestFit="1" customWidth="1"/>
    <col min="4007" max="4007" width="9" bestFit="1" customWidth="1"/>
    <col min="4008" max="4010" width="8" bestFit="1" customWidth="1"/>
    <col min="4011" max="4012" width="7" bestFit="1" customWidth="1"/>
    <col min="4013" max="4014" width="8" bestFit="1" customWidth="1"/>
    <col min="4015" max="4016" width="7" bestFit="1" customWidth="1"/>
    <col min="4017" max="4017" width="8" bestFit="1" customWidth="1"/>
    <col min="4018" max="4022" width="7" bestFit="1" customWidth="1"/>
    <col min="4023" max="4026" width="8" bestFit="1" customWidth="1"/>
    <col min="4027" max="4027" width="7" bestFit="1" customWidth="1"/>
    <col min="4028" max="4028" width="8" bestFit="1" customWidth="1"/>
    <col min="4029" max="4031" width="7" bestFit="1" customWidth="1"/>
    <col min="4032" max="4035" width="8" bestFit="1" customWidth="1"/>
    <col min="4036" max="4036" width="6" bestFit="1" customWidth="1"/>
    <col min="4037" max="4037" width="7" bestFit="1" customWidth="1"/>
    <col min="4038" max="4038" width="8" bestFit="1" customWidth="1"/>
    <col min="4039" max="4044" width="7" bestFit="1" customWidth="1"/>
    <col min="4045" max="4045" width="8" bestFit="1" customWidth="1"/>
    <col min="4046" max="4046" width="7" bestFit="1" customWidth="1"/>
    <col min="4047" max="4047" width="8" bestFit="1" customWidth="1"/>
    <col min="4048" max="4049" width="7" bestFit="1" customWidth="1"/>
    <col min="4050" max="4051" width="8" bestFit="1" customWidth="1"/>
    <col min="4052" max="4054" width="7" bestFit="1" customWidth="1"/>
    <col min="4055" max="4055" width="6" bestFit="1" customWidth="1"/>
    <col min="4056" max="4058" width="7" bestFit="1" customWidth="1"/>
    <col min="4059" max="4059" width="8" bestFit="1" customWidth="1"/>
    <col min="4060" max="4063" width="7" bestFit="1" customWidth="1"/>
    <col min="4064" max="4065" width="8" bestFit="1" customWidth="1"/>
    <col min="4066" max="4066" width="7" bestFit="1" customWidth="1"/>
    <col min="4067" max="4067" width="8" bestFit="1" customWidth="1"/>
    <col min="4068" max="4068" width="7" bestFit="1" customWidth="1"/>
    <col min="4069" max="4069" width="4" bestFit="1" customWidth="1"/>
    <col min="4070" max="4070" width="6" bestFit="1" customWidth="1"/>
    <col min="4071" max="4071" width="8" bestFit="1" customWidth="1"/>
    <col min="4072" max="4072" width="7" bestFit="1" customWidth="1"/>
    <col min="4073" max="4073" width="8" bestFit="1" customWidth="1"/>
    <col min="4074" max="4074" width="4" bestFit="1" customWidth="1"/>
    <col min="4075" max="4075" width="8" bestFit="1" customWidth="1"/>
    <col min="4076" max="4077" width="7" bestFit="1" customWidth="1"/>
    <col min="4078" max="4078" width="8" bestFit="1" customWidth="1"/>
    <col min="4079" max="4080" width="7" bestFit="1" customWidth="1"/>
    <col min="4081" max="4083" width="8" bestFit="1" customWidth="1"/>
    <col min="4084" max="4084" width="6" bestFit="1" customWidth="1"/>
    <col min="4085" max="4085" width="8" bestFit="1" customWidth="1"/>
    <col min="4086" max="4087" width="6" bestFit="1" customWidth="1"/>
    <col min="4088" max="4088" width="7" bestFit="1" customWidth="1"/>
    <col min="4089" max="4089" width="6" bestFit="1" customWidth="1"/>
    <col min="4090" max="4091" width="7" bestFit="1" customWidth="1"/>
    <col min="4092" max="4092" width="8" bestFit="1" customWidth="1"/>
    <col min="4093" max="4094" width="7" bestFit="1" customWidth="1"/>
    <col min="4095" max="4095" width="8" bestFit="1" customWidth="1"/>
    <col min="4096" max="4096" width="7" bestFit="1" customWidth="1"/>
    <col min="4097" max="4097" width="8" bestFit="1" customWidth="1"/>
    <col min="4098" max="4098" width="7" bestFit="1" customWidth="1"/>
    <col min="4099" max="4100" width="8" bestFit="1" customWidth="1"/>
    <col min="4101" max="4101" width="7" bestFit="1" customWidth="1"/>
    <col min="4102" max="4104" width="8" bestFit="1" customWidth="1"/>
    <col min="4105" max="4105" width="7" bestFit="1" customWidth="1"/>
    <col min="4106" max="4106" width="6" bestFit="1" customWidth="1"/>
    <col min="4107" max="4107" width="8" bestFit="1" customWidth="1"/>
    <col min="4108" max="4109" width="7" bestFit="1" customWidth="1"/>
    <col min="4110" max="4112" width="8" bestFit="1" customWidth="1"/>
    <col min="4113" max="4113" width="7" bestFit="1" customWidth="1"/>
    <col min="4114" max="4114" width="8" bestFit="1" customWidth="1"/>
    <col min="4115" max="4115" width="6" bestFit="1" customWidth="1"/>
    <col min="4116" max="4117" width="7" bestFit="1" customWidth="1"/>
    <col min="4118" max="4118" width="8" bestFit="1" customWidth="1"/>
    <col min="4119" max="4120" width="7" bestFit="1" customWidth="1"/>
    <col min="4121" max="4122" width="8" bestFit="1" customWidth="1"/>
    <col min="4123" max="4123" width="7" bestFit="1" customWidth="1"/>
    <col min="4124" max="4126" width="8" bestFit="1" customWidth="1"/>
    <col min="4127" max="4129" width="7" bestFit="1" customWidth="1"/>
    <col min="4130" max="4130" width="9" bestFit="1" customWidth="1"/>
    <col min="4131" max="4134" width="8" bestFit="1" customWidth="1"/>
    <col min="4135" max="4135" width="7" bestFit="1" customWidth="1"/>
    <col min="4136" max="4136" width="8" bestFit="1" customWidth="1"/>
    <col min="4137" max="4137" width="6" bestFit="1" customWidth="1"/>
    <col min="4138" max="4143" width="7" bestFit="1" customWidth="1"/>
    <col min="4144" max="4144" width="8" bestFit="1" customWidth="1"/>
    <col min="4145" max="4147" width="7" bestFit="1" customWidth="1"/>
    <col min="4148" max="4149" width="8" bestFit="1" customWidth="1"/>
    <col min="4150" max="4154" width="7" bestFit="1" customWidth="1"/>
    <col min="4155" max="4156" width="8" bestFit="1" customWidth="1"/>
    <col min="4157" max="4157" width="4" bestFit="1" customWidth="1"/>
    <col min="4158" max="4158" width="8" bestFit="1" customWidth="1"/>
    <col min="4159" max="4159" width="6" bestFit="1" customWidth="1"/>
    <col min="4160" max="4163" width="8" bestFit="1" customWidth="1"/>
    <col min="4164" max="4164" width="7" bestFit="1" customWidth="1"/>
    <col min="4165" max="4168" width="8" bestFit="1" customWidth="1"/>
    <col min="4169" max="4169" width="6" bestFit="1" customWidth="1"/>
    <col min="4170" max="4170" width="7" bestFit="1" customWidth="1"/>
    <col min="4171" max="4171" width="9" bestFit="1" customWidth="1"/>
    <col min="4172" max="4172" width="8" bestFit="1" customWidth="1"/>
    <col min="4173" max="4176" width="7" bestFit="1" customWidth="1"/>
    <col min="4177" max="4182" width="8" bestFit="1" customWidth="1"/>
    <col min="4183" max="4185" width="7" bestFit="1" customWidth="1"/>
    <col min="4186" max="4187" width="8" bestFit="1" customWidth="1"/>
    <col min="4188" max="4188" width="7" bestFit="1" customWidth="1"/>
    <col min="4189" max="4191" width="8" bestFit="1" customWidth="1"/>
    <col min="4192" max="4192" width="7" bestFit="1" customWidth="1"/>
    <col min="4193" max="4193" width="6" bestFit="1" customWidth="1"/>
    <col min="4194" max="4194" width="8" bestFit="1" customWidth="1"/>
    <col min="4195" max="4195" width="6" bestFit="1" customWidth="1"/>
    <col min="4196" max="4196" width="7" bestFit="1" customWidth="1"/>
    <col min="4197" max="4197" width="8" bestFit="1" customWidth="1"/>
    <col min="4198" max="4204" width="7" bestFit="1" customWidth="1"/>
    <col min="4205" max="4206" width="8" bestFit="1" customWidth="1"/>
    <col min="4207" max="4211" width="7" bestFit="1" customWidth="1"/>
    <col min="4212" max="4212" width="8" bestFit="1" customWidth="1"/>
    <col min="4213" max="4214" width="7" bestFit="1" customWidth="1"/>
    <col min="4215" max="4215" width="8" bestFit="1" customWidth="1"/>
    <col min="4216" max="4217" width="7" bestFit="1" customWidth="1"/>
    <col min="4218" max="4220" width="8" bestFit="1" customWidth="1"/>
    <col min="4221" max="4222" width="7" bestFit="1" customWidth="1"/>
    <col min="4223" max="4223" width="6" bestFit="1" customWidth="1"/>
    <col min="4224" max="4226" width="7" bestFit="1" customWidth="1"/>
    <col min="4227" max="4227" width="8" bestFit="1" customWidth="1"/>
    <col min="4228" max="4228" width="4" bestFit="1" customWidth="1"/>
    <col min="4229" max="4232" width="7" bestFit="1" customWidth="1"/>
    <col min="4233" max="4233" width="8" bestFit="1" customWidth="1"/>
    <col min="4234" max="4234" width="6" bestFit="1" customWidth="1"/>
    <col min="4235" max="4235" width="7" bestFit="1" customWidth="1"/>
    <col min="4236" max="4239" width="8" bestFit="1" customWidth="1"/>
    <col min="4240" max="4240" width="6" bestFit="1" customWidth="1"/>
    <col min="4241" max="4241" width="7" bestFit="1" customWidth="1"/>
    <col min="4242" max="4244" width="8" bestFit="1" customWidth="1"/>
    <col min="4245" max="4247" width="7" bestFit="1" customWidth="1"/>
    <col min="4248" max="4251" width="8" bestFit="1" customWidth="1"/>
    <col min="4252" max="4253" width="7" bestFit="1" customWidth="1"/>
    <col min="4254" max="4254" width="8" bestFit="1" customWidth="1"/>
    <col min="4255" max="4255" width="6" bestFit="1" customWidth="1"/>
    <col min="4256" max="4256" width="8" bestFit="1" customWidth="1"/>
    <col min="4257" max="4257" width="7" bestFit="1" customWidth="1"/>
    <col min="4258" max="4258" width="6" bestFit="1" customWidth="1"/>
    <col min="4259" max="4259" width="7" bestFit="1" customWidth="1"/>
    <col min="4260" max="4260" width="8" bestFit="1" customWidth="1"/>
    <col min="4261" max="4263" width="7" bestFit="1" customWidth="1"/>
    <col min="4264" max="4264" width="8" bestFit="1" customWidth="1"/>
    <col min="4265" max="4265" width="7" bestFit="1" customWidth="1"/>
    <col min="4266" max="4266" width="8" bestFit="1" customWidth="1"/>
    <col min="4267" max="4269" width="7" bestFit="1" customWidth="1"/>
    <col min="4270" max="4270" width="8" bestFit="1" customWidth="1"/>
    <col min="4271" max="4273" width="6" bestFit="1" customWidth="1"/>
    <col min="4274" max="4274" width="7" bestFit="1" customWidth="1"/>
    <col min="4275" max="4275" width="8" bestFit="1" customWidth="1"/>
    <col min="4276" max="4276" width="7" bestFit="1" customWidth="1"/>
    <col min="4277" max="4277" width="6" bestFit="1" customWidth="1"/>
    <col min="4278" max="4278" width="8" bestFit="1" customWidth="1"/>
    <col min="4279" max="4280" width="7" bestFit="1" customWidth="1"/>
    <col min="4281" max="4282" width="8" bestFit="1" customWidth="1"/>
    <col min="4283" max="4283" width="7" bestFit="1" customWidth="1"/>
    <col min="4284" max="4286" width="8" bestFit="1" customWidth="1"/>
    <col min="4287" max="4288" width="7" bestFit="1" customWidth="1"/>
    <col min="4289" max="4289" width="8" bestFit="1" customWidth="1"/>
    <col min="4290" max="4293" width="7" bestFit="1" customWidth="1"/>
    <col min="4294" max="4294" width="8" bestFit="1" customWidth="1"/>
    <col min="4295" max="4297" width="7" bestFit="1" customWidth="1"/>
    <col min="4298" max="4299" width="8" bestFit="1" customWidth="1"/>
    <col min="4300" max="4300" width="7" bestFit="1" customWidth="1"/>
    <col min="4301" max="4301" width="8" bestFit="1" customWidth="1"/>
    <col min="4302" max="4302" width="7" bestFit="1" customWidth="1"/>
    <col min="4303" max="4303" width="8" bestFit="1" customWidth="1"/>
    <col min="4304" max="4304" width="7" bestFit="1" customWidth="1"/>
    <col min="4305" max="4305" width="6" bestFit="1" customWidth="1"/>
    <col min="4306" max="4314" width="7" bestFit="1" customWidth="1"/>
    <col min="4315" max="4315" width="8" bestFit="1" customWidth="1"/>
    <col min="4316" max="4316" width="7" bestFit="1" customWidth="1"/>
    <col min="4317" max="4317" width="8" bestFit="1" customWidth="1"/>
    <col min="4318" max="4318" width="4" bestFit="1" customWidth="1"/>
    <col min="4319" max="4319" width="7" bestFit="1" customWidth="1"/>
    <col min="4320" max="4320" width="6" bestFit="1" customWidth="1"/>
    <col min="4321" max="4321" width="7" bestFit="1" customWidth="1"/>
    <col min="4322" max="4322" width="8" bestFit="1" customWidth="1"/>
    <col min="4323" max="4323" width="6" bestFit="1" customWidth="1"/>
    <col min="4324" max="4327" width="8" bestFit="1" customWidth="1"/>
    <col min="4328" max="4328" width="7" bestFit="1" customWidth="1"/>
    <col min="4329" max="4329" width="6" bestFit="1" customWidth="1"/>
    <col min="4330" max="4331" width="8" bestFit="1" customWidth="1"/>
    <col min="4332" max="4332" width="7" bestFit="1" customWidth="1"/>
    <col min="4333" max="4333" width="6" bestFit="1" customWidth="1"/>
    <col min="4334" max="4335" width="8" bestFit="1" customWidth="1"/>
    <col min="4336" max="4336" width="7" bestFit="1" customWidth="1"/>
    <col min="4337" max="4337" width="8" bestFit="1" customWidth="1"/>
    <col min="4338" max="4339" width="7" bestFit="1" customWidth="1"/>
    <col min="4340" max="4340" width="8" bestFit="1" customWidth="1"/>
    <col min="4341" max="4341" width="6" bestFit="1" customWidth="1"/>
    <col min="4342" max="4342" width="8" bestFit="1" customWidth="1"/>
    <col min="4343" max="4343" width="7" bestFit="1" customWidth="1"/>
    <col min="4344" max="4344" width="8" bestFit="1" customWidth="1"/>
    <col min="4345" max="4346" width="7" bestFit="1" customWidth="1"/>
    <col min="4347" max="4350" width="8" bestFit="1" customWidth="1"/>
    <col min="4351" max="4351" width="7" bestFit="1" customWidth="1"/>
    <col min="4352" max="4352" width="6" bestFit="1" customWidth="1"/>
    <col min="4353" max="4355" width="7" bestFit="1" customWidth="1"/>
    <col min="4356" max="4356" width="8" bestFit="1" customWidth="1"/>
    <col min="4357" max="4358" width="7" bestFit="1" customWidth="1"/>
    <col min="4359" max="4359" width="8" bestFit="1" customWidth="1"/>
    <col min="4360" max="4360" width="9" bestFit="1" customWidth="1"/>
    <col min="4361" max="4362" width="8" bestFit="1" customWidth="1"/>
    <col min="4363" max="4366" width="7" bestFit="1" customWidth="1"/>
    <col min="4367" max="4368" width="8" bestFit="1" customWidth="1"/>
    <col min="4369" max="4377" width="7" bestFit="1" customWidth="1"/>
    <col min="4378" max="4378" width="8" bestFit="1" customWidth="1"/>
    <col min="4379" max="4379" width="6" bestFit="1" customWidth="1"/>
    <col min="4380" max="4381" width="7" bestFit="1" customWidth="1"/>
    <col min="4382" max="4382" width="8" bestFit="1" customWidth="1"/>
    <col min="4383" max="4383" width="9" bestFit="1" customWidth="1"/>
    <col min="4384" max="4385" width="6" bestFit="1" customWidth="1"/>
    <col min="4386" max="4390" width="8" bestFit="1" customWidth="1"/>
    <col min="4391" max="4392" width="7" bestFit="1" customWidth="1"/>
    <col min="4393" max="4395" width="8" bestFit="1" customWidth="1"/>
    <col min="4396" max="4396" width="7" bestFit="1" customWidth="1"/>
    <col min="4397" max="4400" width="8" bestFit="1" customWidth="1"/>
    <col min="4401" max="4402" width="7" bestFit="1" customWidth="1"/>
    <col min="4403" max="4403" width="8" bestFit="1" customWidth="1"/>
    <col min="4404" max="4405" width="7" bestFit="1" customWidth="1"/>
    <col min="4406" max="4413" width="8" bestFit="1" customWidth="1"/>
    <col min="4414" max="4414" width="7" bestFit="1" customWidth="1"/>
    <col min="4415" max="4416" width="6" bestFit="1" customWidth="1"/>
    <col min="4417" max="4417" width="8" bestFit="1" customWidth="1"/>
    <col min="4418" max="4418" width="7" bestFit="1" customWidth="1"/>
    <col min="4419" max="4419" width="4" bestFit="1" customWidth="1"/>
    <col min="4420" max="4420" width="8" bestFit="1" customWidth="1"/>
    <col min="4421" max="4421" width="7" bestFit="1" customWidth="1"/>
    <col min="4422" max="4422" width="6" bestFit="1" customWidth="1"/>
    <col min="4423" max="4426" width="7" bestFit="1" customWidth="1"/>
    <col min="4427" max="4427" width="6" bestFit="1" customWidth="1"/>
    <col min="4428" max="4429" width="7" bestFit="1" customWidth="1"/>
    <col min="4430" max="4431" width="8" bestFit="1" customWidth="1"/>
    <col min="4432" max="4433" width="7" bestFit="1" customWidth="1"/>
    <col min="4434" max="4435" width="8" bestFit="1" customWidth="1"/>
    <col min="4436" max="4436" width="7" bestFit="1" customWidth="1"/>
    <col min="4437" max="4437" width="8" bestFit="1" customWidth="1"/>
    <col min="4438" max="4438" width="7" bestFit="1" customWidth="1"/>
    <col min="4439" max="4439" width="6" bestFit="1" customWidth="1"/>
    <col min="4440" max="4440" width="8" bestFit="1" customWidth="1"/>
    <col min="4441" max="4441" width="7" bestFit="1" customWidth="1"/>
    <col min="4442" max="4444" width="8" bestFit="1" customWidth="1"/>
    <col min="4445" max="4445" width="6" bestFit="1" customWidth="1"/>
    <col min="4446" max="4446" width="8" bestFit="1" customWidth="1"/>
    <col min="4447" max="4447" width="7" bestFit="1" customWidth="1"/>
    <col min="4448" max="4449" width="8" bestFit="1" customWidth="1"/>
    <col min="4450" max="4450" width="9" bestFit="1" customWidth="1"/>
    <col min="4451" max="4452" width="7" bestFit="1" customWidth="1"/>
    <col min="4453" max="4454" width="8" bestFit="1" customWidth="1"/>
    <col min="4455" max="4455" width="9" bestFit="1" customWidth="1"/>
    <col min="4456" max="4456" width="7" bestFit="1" customWidth="1"/>
    <col min="4457" max="4459" width="8" bestFit="1" customWidth="1"/>
    <col min="4460" max="4460" width="6" bestFit="1" customWidth="1"/>
    <col min="4461" max="4463" width="8" bestFit="1" customWidth="1"/>
    <col min="4464" max="4464" width="7" bestFit="1" customWidth="1"/>
    <col min="4465" max="4467" width="8" bestFit="1" customWidth="1"/>
    <col min="4468" max="4468" width="7" bestFit="1" customWidth="1"/>
    <col min="4469" max="4469" width="4" bestFit="1" customWidth="1"/>
    <col min="4470" max="4470" width="8" bestFit="1" customWidth="1"/>
    <col min="4471" max="4471" width="7" bestFit="1" customWidth="1"/>
    <col min="4472" max="4474" width="8" bestFit="1" customWidth="1"/>
    <col min="4475" max="4477" width="7" bestFit="1" customWidth="1"/>
    <col min="4478" max="4479" width="8" bestFit="1" customWidth="1"/>
    <col min="4480" max="4480" width="7" bestFit="1" customWidth="1"/>
    <col min="4481" max="4482" width="8" bestFit="1" customWidth="1"/>
    <col min="4483" max="4484" width="7" bestFit="1" customWidth="1"/>
    <col min="4485" max="4486" width="8" bestFit="1" customWidth="1"/>
    <col min="4487" max="4488" width="7" bestFit="1" customWidth="1"/>
    <col min="4489" max="4492" width="8" bestFit="1" customWidth="1"/>
    <col min="4493" max="4493" width="7" bestFit="1" customWidth="1"/>
    <col min="4494" max="4494" width="8" bestFit="1" customWidth="1"/>
    <col min="4495" max="4495" width="7" bestFit="1" customWidth="1"/>
    <col min="4496" max="4496" width="8" bestFit="1" customWidth="1"/>
    <col min="4497" max="4497" width="7" bestFit="1" customWidth="1"/>
    <col min="4498" max="4498" width="8" bestFit="1" customWidth="1"/>
    <col min="4499" max="4499" width="6" bestFit="1" customWidth="1"/>
    <col min="4500" max="4502" width="7" bestFit="1" customWidth="1"/>
    <col min="4503" max="4504" width="8" bestFit="1" customWidth="1"/>
    <col min="4505" max="4506" width="7" bestFit="1" customWidth="1"/>
    <col min="4507" max="4507" width="8" bestFit="1" customWidth="1"/>
    <col min="4508" max="4508" width="4" bestFit="1" customWidth="1"/>
    <col min="4509" max="4509" width="8" bestFit="1" customWidth="1"/>
    <col min="4510" max="4510" width="7" bestFit="1" customWidth="1"/>
    <col min="4511" max="4511" width="8" bestFit="1" customWidth="1"/>
    <col min="4512" max="4512" width="7" bestFit="1" customWidth="1"/>
    <col min="4513" max="4514" width="8" bestFit="1" customWidth="1"/>
    <col min="4515" max="4516" width="7" bestFit="1" customWidth="1"/>
    <col min="4517" max="4517" width="8" bestFit="1" customWidth="1"/>
    <col min="4518" max="4518" width="7" bestFit="1" customWidth="1"/>
    <col min="4519" max="4521" width="8" bestFit="1" customWidth="1"/>
    <col min="4522" max="4522" width="7" bestFit="1" customWidth="1"/>
    <col min="4523" max="4523" width="8" bestFit="1" customWidth="1"/>
    <col min="4524" max="4525" width="7" bestFit="1" customWidth="1"/>
    <col min="4526" max="4526" width="8" bestFit="1" customWidth="1"/>
    <col min="4527" max="4527" width="7" bestFit="1" customWidth="1"/>
    <col min="4528" max="4528" width="6" bestFit="1" customWidth="1"/>
    <col min="4529" max="4530" width="7" bestFit="1" customWidth="1"/>
    <col min="4531" max="4531" width="8" bestFit="1" customWidth="1"/>
    <col min="4532" max="4535" width="7" bestFit="1" customWidth="1"/>
    <col min="4536" max="4536" width="4" bestFit="1" customWidth="1"/>
    <col min="4537" max="4537" width="7" bestFit="1" customWidth="1"/>
    <col min="4538" max="4538" width="6" bestFit="1" customWidth="1"/>
    <col min="4539" max="4539" width="7" bestFit="1" customWidth="1"/>
    <col min="4540" max="4540" width="8" bestFit="1" customWidth="1"/>
    <col min="4541" max="4541" width="7" bestFit="1" customWidth="1"/>
    <col min="4542" max="4543" width="8" bestFit="1" customWidth="1"/>
    <col min="4544" max="4545" width="7" bestFit="1" customWidth="1"/>
    <col min="4546" max="4546" width="8" bestFit="1" customWidth="1"/>
    <col min="4547" max="4547" width="7" bestFit="1" customWidth="1"/>
    <col min="4548" max="4548" width="4" bestFit="1" customWidth="1"/>
    <col min="4549" max="4549" width="7" bestFit="1" customWidth="1"/>
    <col min="4550" max="4552" width="8" bestFit="1" customWidth="1"/>
    <col min="4553" max="4554" width="7" bestFit="1" customWidth="1"/>
    <col min="4555" max="4555" width="8" bestFit="1" customWidth="1"/>
    <col min="4556" max="4556" width="7" bestFit="1" customWidth="1"/>
    <col min="4557" max="4557" width="8" bestFit="1" customWidth="1"/>
    <col min="4558" max="4559" width="7" bestFit="1" customWidth="1"/>
    <col min="4560" max="4560" width="8" bestFit="1" customWidth="1"/>
    <col min="4561" max="4563" width="7" bestFit="1" customWidth="1"/>
    <col min="4564" max="4564" width="8" bestFit="1" customWidth="1"/>
    <col min="4565" max="4565" width="7" bestFit="1" customWidth="1"/>
    <col min="4566" max="4566" width="8" bestFit="1" customWidth="1"/>
    <col min="4567" max="4567" width="6" bestFit="1" customWidth="1"/>
    <col min="4568" max="4568" width="7" bestFit="1" customWidth="1"/>
    <col min="4569" max="4571" width="8" bestFit="1" customWidth="1"/>
    <col min="4572" max="4575" width="7" bestFit="1" customWidth="1"/>
    <col min="4576" max="4576" width="9" bestFit="1" customWidth="1"/>
    <col min="4577" max="4579" width="8" bestFit="1" customWidth="1"/>
    <col min="4580" max="4581" width="7" bestFit="1" customWidth="1"/>
    <col min="4582" max="4583" width="8" bestFit="1" customWidth="1"/>
    <col min="4584" max="4584" width="6" bestFit="1" customWidth="1"/>
    <col min="4585" max="4585" width="7" bestFit="1" customWidth="1"/>
    <col min="4586" max="4587" width="8" bestFit="1" customWidth="1"/>
    <col min="4588" max="4589" width="7" bestFit="1" customWidth="1"/>
    <col min="4590" max="4590" width="8" bestFit="1" customWidth="1"/>
    <col min="4591" max="4591" width="7" bestFit="1" customWidth="1"/>
    <col min="4592" max="4592" width="9" bestFit="1" customWidth="1"/>
    <col min="4593" max="4593" width="8" bestFit="1" customWidth="1"/>
    <col min="4594" max="4594" width="7" bestFit="1" customWidth="1"/>
    <col min="4595" max="4595" width="8" bestFit="1" customWidth="1"/>
    <col min="4596" max="4596" width="7" bestFit="1" customWidth="1"/>
    <col min="4597" max="4597" width="8" bestFit="1" customWidth="1"/>
    <col min="4598" max="4598" width="7" bestFit="1" customWidth="1"/>
    <col min="4599" max="4599" width="4" bestFit="1" customWidth="1"/>
    <col min="4600" max="4600" width="8" bestFit="1" customWidth="1"/>
    <col min="4601" max="4601" width="6" bestFit="1" customWidth="1"/>
    <col min="4602" max="4602" width="7" bestFit="1" customWidth="1"/>
    <col min="4603" max="4604" width="8" bestFit="1" customWidth="1"/>
    <col min="4605" max="4606" width="7" bestFit="1" customWidth="1"/>
    <col min="4607" max="4607" width="8" bestFit="1" customWidth="1"/>
    <col min="4608" max="4608" width="7" bestFit="1" customWidth="1"/>
    <col min="4609" max="4611" width="8" bestFit="1" customWidth="1"/>
    <col min="4612" max="4612" width="9" bestFit="1" customWidth="1"/>
    <col min="4613" max="4613" width="8" bestFit="1" customWidth="1"/>
    <col min="4614" max="4614" width="7" bestFit="1" customWidth="1"/>
    <col min="4615" max="4615" width="6" bestFit="1" customWidth="1"/>
    <col min="4616" max="4616" width="7" bestFit="1" customWidth="1"/>
    <col min="4617" max="4617" width="8" bestFit="1" customWidth="1"/>
    <col min="4618" max="4618" width="7" bestFit="1" customWidth="1"/>
    <col min="4619" max="4620" width="8" bestFit="1" customWidth="1"/>
    <col min="4621" max="4621" width="7" bestFit="1" customWidth="1"/>
    <col min="4622" max="4624" width="8" bestFit="1" customWidth="1"/>
    <col min="4625" max="4625" width="6" bestFit="1" customWidth="1"/>
    <col min="4626" max="4626" width="8" bestFit="1" customWidth="1"/>
    <col min="4627" max="4627" width="6" bestFit="1" customWidth="1"/>
    <col min="4628" max="4630" width="7" bestFit="1" customWidth="1"/>
    <col min="4631" max="4631" width="8" bestFit="1" customWidth="1"/>
    <col min="4632" max="4634" width="7" bestFit="1" customWidth="1"/>
    <col min="4635" max="4637" width="8" bestFit="1" customWidth="1"/>
    <col min="4638" max="4638" width="7" bestFit="1" customWidth="1"/>
    <col min="4639" max="4640" width="8" bestFit="1" customWidth="1"/>
    <col min="4641" max="4643" width="7" bestFit="1" customWidth="1"/>
    <col min="4644" max="4644" width="8" bestFit="1" customWidth="1"/>
    <col min="4645" max="4646" width="7" bestFit="1" customWidth="1"/>
    <col min="4647" max="4648" width="8" bestFit="1" customWidth="1"/>
    <col min="4649" max="4649" width="4" bestFit="1" customWidth="1"/>
    <col min="4650" max="4650" width="7" bestFit="1" customWidth="1"/>
    <col min="4651" max="4651" width="4" bestFit="1" customWidth="1"/>
    <col min="4652" max="4652" width="8" bestFit="1" customWidth="1"/>
    <col min="4653" max="4653" width="7" bestFit="1" customWidth="1"/>
    <col min="4654" max="4654" width="6" bestFit="1" customWidth="1"/>
    <col min="4655" max="4655" width="8" bestFit="1" customWidth="1"/>
    <col min="4656" max="4656" width="6" bestFit="1" customWidth="1"/>
    <col min="4657" max="4657" width="8" bestFit="1" customWidth="1"/>
    <col min="4658" max="4658" width="7" bestFit="1" customWidth="1"/>
    <col min="4659" max="4659" width="8" bestFit="1" customWidth="1"/>
    <col min="4660" max="4662" width="7" bestFit="1" customWidth="1"/>
    <col min="4663" max="4664" width="8" bestFit="1" customWidth="1"/>
    <col min="4665" max="4665" width="6" bestFit="1" customWidth="1"/>
    <col min="4666" max="4666" width="7" bestFit="1" customWidth="1"/>
    <col min="4667" max="4667" width="8" bestFit="1" customWidth="1"/>
    <col min="4668" max="4670" width="7" bestFit="1" customWidth="1"/>
    <col min="4671" max="4671" width="6" bestFit="1" customWidth="1"/>
    <col min="4672" max="4674" width="7" bestFit="1" customWidth="1"/>
    <col min="4675" max="4675" width="8" bestFit="1" customWidth="1"/>
    <col min="4676" max="4676" width="6" bestFit="1" customWidth="1"/>
    <col min="4677" max="4682" width="8" bestFit="1" customWidth="1"/>
    <col min="4683" max="4683" width="7" bestFit="1" customWidth="1"/>
    <col min="4684" max="4684" width="9" bestFit="1" customWidth="1"/>
    <col min="4685" max="4686" width="8" bestFit="1" customWidth="1"/>
    <col min="4687" max="4687" width="6" bestFit="1" customWidth="1"/>
    <col min="4688" max="4688" width="7" bestFit="1" customWidth="1"/>
    <col min="4689" max="4689" width="4" bestFit="1" customWidth="1"/>
    <col min="4690" max="4690" width="7" bestFit="1" customWidth="1"/>
    <col min="4691" max="4693" width="8" bestFit="1" customWidth="1"/>
    <col min="4694" max="4694" width="7" bestFit="1" customWidth="1"/>
    <col min="4695" max="4695" width="8" bestFit="1" customWidth="1"/>
    <col min="4696" max="4696" width="7" bestFit="1" customWidth="1"/>
    <col min="4697" max="4697" width="6" bestFit="1" customWidth="1"/>
    <col min="4698" max="4698" width="8" bestFit="1" customWidth="1"/>
    <col min="4699" max="4699" width="6" bestFit="1" customWidth="1"/>
    <col min="4700" max="4700" width="7" bestFit="1" customWidth="1"/>
    <col min="4701" max="4701" width="6" bestFit="1" customWidth="1"/>
    <col min="4702" max="4702" width="8" bestFit="1" customWidth="1"/>
    <col min="4703" max="4703" width="6" bestFit="1" customWidth="1"/>
    <col min="4704" max="4707" width="8" bestFit="1" customWidth="1"/>
    <col min="4708" max="4708" width="7" bestFit="1" customWidth="1"/>
    <col min="4709" max="4711" width="8" bestFit="1" customWidth="1"/>
    <col min="4712" max="4712" width="9" bestFit="1" customWidth="1"/>
    <col min="4713" max="4713" width="8" bestFit="1" customWidth="1"/>
    <col min="4714" max="4715" width="7" bestFit="1" customWidth="1"/>
    <col min="4716" max="4716" width="8" bestFit="1" customWidth="1"/>
    <col min="4717" max="4717" width="6" bestFit="1" customWidth="1"/>
    <col min="4718" max="4718" width="7" bestFit="1" customWidth="1"/>
    <col min="4719" max="4720" width="6" bestFit="1" customWidth="1"/>
    <col min="4721" max="4721" width="7" bestFit="1" customWidth="1"/>
    <col min="4722" max="4722" width="8" bestFit="1" customWidth="1"/>
    <col min="4723" max="4723" width="7" bestFit="1" customWidth="1"/>
    <col min="4724" max="4724" width="8" bestFit="1" customWidth="1"/>
    <col min="4725" max="4725" width="7" bestFit="1" customWidth="1"/>
    <col min="4726" max="4732" width="8" bestFit="1" customWidth="1"/>
    <col min="4733" max="4733" width="7" bestFit="1" customWidth="1"/>
    <col min="4734" max="4734" width="8" bestFit="1" customWidth="1"/>
    <col min="4735" max="4735" width="7" bestFit="1" customWidth="1"/>
    <col min="4736" max="4738" width="8" bestFit="1" customWidth="1"/>
    <col min="4739" max="4739" width="7" bestFit="1" customWidth="1"/>
    <col min="4740" max="4741" width="8" bestFit="1" customWidth="1"/>
    <col min="4742" max="4742" width="6" bestFit="1" customWidth="1"/>
    <col min="4743" max="4743" width="8" bestFit="1" customWidth="1"/>
    <col min="4744" max="4747" width="7" bestFit="1" customWidth="1"/>
    <col min="4748" max="4748" width="8" bestFit="1" customWidth="1"/>
    <col min="4749" max="4749" width="6" bestFit="1" customWidth="1"/>
    <col min="4750" max="4750" width="8" bestFit="1" customWidth="1"/>
    <col min="4751" max="4751" width="7" bestFit="1" customWidth="1"/>
    <col min="4752" max="4752" width="8" bestFit="1" customWidth="1"/>
    <col min="4753" max="4753" width="7" bestFit="1" customWidth="1"/>
    <col min="4754" max="4754" width="8" bestFit="1" customWidth="1"/>
    <col min="4755" max="4755" width="7" bestFit="1" customWidth="1"/>
    <col min="4756" max="4757" width="8" bestFit="1" customWidth="1"/>
    <col min="4758" max="4760" width="7" bestFit="1" customWidth="1"/>
    <col min="4761" max="4762" width="8" bestFit="1" customWidth="1"/>
    <col min="4763" max="4763" width="6" bestFit="1" customWidth="1"/>
    <col min="4764" max="4764" width="7" bestFit="1" customWidth="1"/>
    <col min="4765" max="4766" width="8" bestFit="1" customWidth="1"/>
    <col min="4767" max="4768" width="7" bestFit="1" customWidth="1"/>
    <col min="4769" max="4769" width="4" bestFit="1" customWidth="1"/>
    <col min="4770" max="4770" width="7" bestFit="1" customWidth="1"/>
    <col min="4771" max="4772" width="8" bestFit="1" customWidth="1"/>
    <col min="4773" max="4775" width="7" bestFit="1" customWidth="1"/>
    <col min="4776" max="4776" width="8" bestFit="1" customWidth="1"/>
    <col min="4777" max="4777" width="6" bestFit="1" customWidth="1"/>
    <col min="4778" max="4778" width="8" bestFit="1" customWidth="1"/>
    <col min="4779" max="4780" width="7" bestFit="1" customWidth="1"/>
    <col min="4781" max="4781" width="6" bestFit="1" customWidth="1"/>
    <col min="4782" max="4782" width="8" bestFit="1" customWidth="1"/>
    <col min="4783" max="4783" width="6" bestFit="1" customWidth="1"/>
    <col min="4784" max="4784" width="8" bestFit="1" customWidth="1"/>
    <col min="4785" max="4785" width="7" bestFit="1" customWidth="1"/>
    <col min="4786" max="4788" width="8" bestFit="1" customWidth="1"/>
    <col min="4789" max="4793" width="7" bestFit="1" customWidth="1"/>
    <col min="4794" max="4795" width="8" bestFit="1" customWidth="1"/>
    <col min="4796" max="4796" width="4" bestFit="1" customWidth="1"/>
    <col min="4797" max="4797" width="8" bestFit="1" customWidth="1"/>
    <col min="4798" max="4801" width="7" bestFit="1" customWidth="1"/>
    <col min="4802" max="4802" width="8" bestFit="1" customWidth="1"/>
    <col min="4803" max="4803" width="7" bestFit="1" customWidth="1"/>
    <col min="4804" max="4804" width="8" bestFit="1" customWidth="1"/>
    <col min="4805" max="4807" width="7" bestFit="1" customWidth="1"/>
    <col min="4808" max="4808" width="6" bestFit="1" customWidth="1"/>
    <col min="4809" max="4810" width="7" bestFit="1" customWidth="1"/>
    <col min="4811" max="4812" width="8" bestFit="1" customWidth="1"/>
    <col min="4813" max="4813" width="7" bestFit="1" customWidth="1"/>
    <col min="4814" max="4814" width="8" bestFit="1" customWidth="1"/>
    <col min="4815" max="4815" width="6" bestFit="1" customWidth="1"/>
    <col min="4816" max="4816" width="7" bestFit="1" customWidth="1"/>
    <col min="4817" max="4817" width="8" bestFit="1" customWidth="1"/>
    <col min="4818" max="4819" width="7" bestFit="1" customWidth="1"/>
    <col min="4820" max="4820" width="8" bestFit="1" customWidth="1"/>
    <col min="4821" max="4821" width="6" bestFit="1" customWidth="1"/>
    <col min="4822" max="4823" width="7" bestFit="1" customWidth="1"/>
    <col min="4824" max="4824" width="6" bestFit="1" customWidth="1"/>
    <col min="4825" max="4825" width="7" bestFit="1" customWidth="1"/>
    <col min="4826" max="4826" width="6" bestFit="1" customWidth="1"/>
    <col min="4827" max="4827" width="8" bestFit="1" customWidth="1"/>
    <col min="4828" max="4832" width="7" bestFit="1" customWidth="1"/>
    <col min="4833" max="4833" width="6" bestFit="1" customWidth="1"/>
    <col min="4834" max="4836" width="7" bestFit="1" customWidth="1"/>
    <col min="4837" max="4837" width="8" bestFit="1" customWidth="1"/>
    <col min="4838" max="4839" width="7" bestFit="1" customWidth="1"/>
    <col min="4840" max="4842" width="8" bestFit="1" customWidth="1"/>
    <col min="4843" max="4843" width="4" bestFit="1" customWidth="1"/>
    <col min="4844" max="4845" width="7" bestFit="1" customWidth="1"/>
    <col min="4846" max="4846" width="8" bestFit="1" customWidth="1"/>
    <col min="4847" max="4847" width="7" bestFit="1" customWidth="1"/>
    <col min="4848" max="4848" width="8" bestFit="1" customWidth="1"/>
    <col min="4849" max="4849" width="7" bestFit="1" customWidth="1"/>
    <col min="4850" max="4850" width="8" bestFit="1" customWidth="1"/>
    <col min="4851" max="4851" width="7" bestFit="1" customWidth="1"/>
    <col min="4852" max="4852" width="8" bestFit="1" customWidth="1"/>
    <col min="4853" max="4853" width="7" bestFit="1" customWidth="1"/>
    <col min="4854" max="4854" width="8" bestFit="1" customWidth="1"/>
    <col min="4855" max="4857" width="7" bestFit="1" customWidth="1"/>
    <col min="4858" max="4858" width="8" bestFit="1" customWidth="1"/>
    <col min="4859" max="4860" width="7" bestFit="1" customWidth="1"/>
    <col min="4861" max="4862" width="8" bestFit="1" customWidth="1"/>
    <col min="4863" max="4866" width="7" bestFit="1" customWidth="1"/>
    <col min="4867" max="4868" width="8" bestFit="1" customWidth="1"/>
    <col min="4869" max="4870" width="7" bestFit="1" customWidth="1"/>
    <col min="4871" max="4871" width="8" bestFit="1" customWidth="1"/>
    <col min="4872" max="4872" width="7" bestFit="1" customWidth="1"/>
    <col min="4873" max="4873" width="8" bestFit="1" customWidth="1"/>
    <col min="4874" max="4876" width="7" bestFit="1" customWidth="1"/>
    <col min="4877" max="4877" width="4" bestFit="1" customWidth="1"/>
    <col min="4878" max="4878" width="7" bestFit="1" customWidth="1"/>
    <col min="4879" max="4880" width="8" bestFit="1" customWidth="1"/>
    <col min="4881" max="4885" width="7" bestFit="1" customWidth="1"/>
    <col min="4886" max="4886" width="8" bestFit="1" customWidth="1"/>
    <col min="4887" max="4887" width="7" bestFit="1" customWidth="1"/>
    <col min="4888" max="4888" width="6" bestFit="1" customWidth="1"/>
    <col min="4889" max="4889" width="8" bestFit="1" customWidth="1"/>
    <col min="4890" max="4891" width="7" bestFit="1" customWidth="1"/>
    <col min="4892" max="4894" width="8" bestFit="1" customWidth="1"/>
    <col min="4895" max="4895" width="9" bestFit="1" customWidth="1"/>
    <col min="4896" max="4897" width="7" bestFit="1" customWidth="1"/>
    <col min="4898" max="4898" width="8" bestFit="1" customWidth="1"/>
    <col min="4899" max="4899" width="6" bestFit="1" customWidth="1"/>
    <col min="4900" max="4901" width="7" bestFit="1" customWidth="1"/>
    <col min="4902" max="4903" width="8" bestFit="1" customWidth="1"/>
    <col min="4904" max="4905" width="7" bestFit="1" customWidth="1"/>
    <col min="4906" max="4907" width="8" bestFit="1" customWidth="1"/>
    <col min="4908" max="4908" width="7" bestFit="1" customWidth="1"/>
    <col min="4909" max="4909" width="8" bestFit="1" customWidth="1"/>
    <col min="4910" max="4910" width="7" bestFit="1" customWidth="1"/>
    <col min="4911" max="4911" width="8" bestFit="1" customWidth="1"/>
    <col min="4912" max="4913" width="6" bestFit="1" customWidth="1"/>
    <col min="4914" max="4914" width="8" bestFit="1" customWidth="1"/>
    <col min="4915" max="4915" width="7" bestFit="1" customWidth="1"/>
    <col min="4916" max="4916" width="8" bestFit="1" customWidth="1"/>
    <col min="4917" max="4918" width="7" bestFit="1" customWidth="1"/>
    <col min="4919" max="4919" width="8" bestFit="1" customWidth="1"/>
    <col min="4920" max="4922" width="7" bestFit="1" customWidth="1"/>
    <col min="4923" max="4923" width="8" bestFit="1" customWidth="1"/>
    <col min="4924" max="4924" width="7" bestFit="1" customWidth="1"/>
    <col min="4925" max="4925" width="8" bestFit="1" customWidth="1"/>
    <col min="4926" max="4926" width="7" bestFit="1" customWidth="1"/>
    <col min="4927" max="4927" width="8" bestFit="1" customWidth="1"/>
    <col min="4928" max="4928" width="7" bestFit="1" customWidth="1"/>
    <col min="4929" max="4929" width="8" bestFit="1" customWidth="1"/>
    <col min="4930" max="4931" width="7" bestFit="1" customWidth="1"/>
    <col min="4932" max="4932" width="6" bestFit="1" customWidth="1"/>
    <col min="4933" max="4933" width="7" bestFit="1" customWidth="1"/>
    <col min="4934" max="4934" width="9" bestFit="1" customWidth="1"/>
    <col min="4935" max="4935" width="8" bestFit="1" customWidth="1"/>
    <col min="4936" max="4938" width="7" bestFit="1" customWidth="1"/>
    <col min="4939" max="4940" width="8" bestFit="1" customWidth="1"/>
    <col min="4941" max="4941" width="7" bestFit="1" customWidth="1"/>
    <col min="4942" max="4942" width="8" bestFit="1" customWidth="1"/>
    <col min="4943" max="4944" width="7" bestFit="1" customWidth="1"/>
    <col min="4945" max="4945" width="8" bestFit="1" customWidth="1"/>
    <col min="4946" max="4946" width="7" bestFit="1" customWidth="1"/>
    <col min="4947" max="4947" width="8" bestFit="1" customWidth="1"/>
    <col min="4948" max="4950" width="7" bestFit="1" customWidth="1"/>
    <col min="4951" max="4951" width="8" bestFit="1" customWidth="1"/>
    <col min="4952" max="4953" width="7" bestFit="1" customWidth="1"/>
    <col min="4954" max="4954" width="8" bestFit="1" customWidth="1"/>
    <col min="4955" max="4957" width="7" bestFit="1" customWidth="1"/>
    <col min="4958" max="4958" width="8" bestFit="1" customWidth="1"/>
    <col min="4959" max="4961" width="7" bestFit="1" customWidth="1"/>
    <col min="4962" max="4962" width="8" bestFit="1" customWidth="1"/>
    <col min="4963" max="4963" width="6" bestFit="1" customWidth="1"/>
    <col min="4964" max="4965" width="7" bestFit="1" customWidth="1"/>
    <col min="4966" max="4967" width="8" bestFit="1" customWidth="1"/>
    <col min="4968" max="4968" width="4" bestFit="1" customWidth="1"/>
    <col min="4969" max="4971" width="7" bestFit="1" customWidth="1"/>
    <col min="4972" max="4974" width="8" bestFit="1" customWidth="1"/>
    <col min="4975" max="4975" width="6" bestFit="1" customWidth="1"/>
    <col min="4976" max="4979" width="7" bestFit="1" customWidth="1"/>
    <col min="4980" max="4983" width="8" bestFit="1" customWidth="1"/>
    <col min="4984" max="4984" width="9" bestFit="1" customWidth="1"/>
    <col min="4985" max="4985" width="8" bestFit="1" customWidth="1"/>
    <col min="4986" max="4986" width="7" bestFit="1" customWidth="1"/>
    <col min="4987" max="4987" width="6" bestFit="1" customWidth="1"/>
    <col min="4988" max="4988" width="7" bestFit="1" customWidth="1"/>
    <col min="4989" max="4989" width="8" bestFit="1" customWidth="1"/>
    <col min="4990" max="4991" width="7" bestFit="1" customWidth="1"/>
    <col min="4992" max="4992" width="8" bestFit="1" customWidth="1"/>
    <col min="4993" max="4994" width="7" bestFit="1" customWidth="1"/>
    <col min="4995" max="4998" width="8" bestFit="1" customWidth="1"/>
    <col min="4999" max="5004" width="7" bestFit="1" customWidth="1"/>
    <col min="5005" max="5005" width="6" bestFit="1" customWidth="1"/>
    <col min="5006" max="5007" width="8" bestFit="1" customWidth="1"/>
    <col min="5008" max="5009" width="7" bestFit="1" customWidth="1"/>
    <col min="5010" max="5014" width="8" bestFit="1" customWidth="1"/>
    <col min="5015" max="5015" width="6" bestFit="1" customWidth="1"/>
    <col min="5016" max="5016" width="7" bestFit="1" customWidth="1"/>
    <col min="5017" max="5017" width="8" bestFit="1" customWidth="1"/>
    <col min="5018" max="5018" width="7" bestFit="1" customWidth="1"/>
    <col min="5019" max="5019" width="8" bestFit="1" customWidth="1"/>
    <col min="5020" max="5020" width="7" bestFit="1" customWidth="1"/>
    <col min="5021" max="5021" width="8" bestFit="1" customWidth="1"/>
    <col min="5022" max="5022" width="6" bestFit="1" customWidth="1"/>
    <col min="5023" max="5023" width="7" bestFit="1" customWidth="1"/>
    <col min="5024" max="5025" width="8" bestFit="1" customWidth="1"/>
    <col min="5026" max="5026" width="7" bestFit="1" customWidth="1"/>
    <col min="5027" max="5027" width="8" bestFit="1" customWidth="1"/>
    <col min="5028" max="5028" width="7" bestFit="1" customWidth="1"/>
    <col min="5029" max="5029" width="6" bestFit="1" customWidth="1"/>
    <col min="5030" max="5031" width="8" bestFit="1" customWidth="1"/>
    <col min="5032" max="5033" width="7" bestFit="1" customWidth="1"/>
    <col min="5034" max="5035" width="8" bestFit="1" customWidth="1"/>
    <col min="5036" max="5036" width="4" bestFit="1" customWidth="1"/>
    <col min="5037" max="5037" width="7" bestFit="1" customWidth="1"/>
    <col min="5038" max="5038" width="4" bestFit="1" customWidth="1"/>
    <col min="5039" max="5042" width="8" bestFit="1" customWidth="1"/>
    <col min="5043" max="5043" width="6" bestFit="1" customWidth="1"/>
    <col min="5044" max="5045" width="7" bestFit="1" customWidth="1"/>
    <col min="5046" max="5046" width="8" bestFit="1" customWidth="1"/>
    <col min="5047" max="5048" width="7" bestFit="1" customWidth="1"/>
    <col min="5049" max="5049" width="8" bestFit="1" customWidth="1"/>
    <col min="5050" max="5050" width="6" bestFit="1" customWidth="1"/>
    <col min="5051" max="5051" width="7" bestFit="1" customWidth="1"/>
    <col min="5052" max="5052" width="8" bestFit="1" customWidth="1"/>
    <col min="5053" max="5053" width="7" bestFit="1" customWidth="1"/>
    <col min="5054" max="5054" width="8" bestFit="1" customWidth="1"/>
    <col min="5055" max="5055" width="7" bestFit="1" customWidth="1"/>
    <col min="5056" max="5058" width="8" bestFit="1" customWidth="1"/>
    <col min="5059" max="5062" width="7" bestFit="1" customWidth="1"/>
    <col min="5063" max="5064" width="8" bestFit="1" customWidth="1"/>
    <col min="5065" max="5065" width="9" bestFit="1" customWidth="1"/>
    <col min="5066" max="5067" width="8" bestFit="1" customWidth="1"/>
    <col min="5068" max="5068" width="6" bestFit="1" customWidth="1"/>
    <col min="5069" max="5069" width="7" bestFit="1" customWidth="1"/>
    <col min="5070" max="5071" width="8" bestFit="1" customWidth="1"/>
    <col min="5072" max="5072" width="7" bestFit="1" customWidth="1"/>
    <col min="5073" max="5073" width="9" bestFit="1" customWidth="1"/>
    <col min="5074" max="5075" width="7" bestFit="1" customWidth="1"/>
    <col min="5076" max="5076" width="9" bestFit="1" customWidth="1"/>
    <col min="5077" max="5078" width="7" bestFit="1" customWidth="1"/>
    <col min="5079" max="5079" width="6" bestFit="1" customWidth="1"/>
    <col min="5080" max="5081" width="8" bestFit="1" customWidth="1"/>
    <col min="5082" max="5082" width="7" bestFit="1" customWidth="1"/>
    <col min="5083" max="5083" width="8" bestFit="1" customWidth="1"/>
    <col min="5084" max="5084" width="6" bestFit="1" customWidth="1"/>
    <col min="5085" max="5085" width="8" bestFit="1" customWidth="1"/>
    <col min="5086" max="5088" width="7" bestFit="1" customWidth="1"/>
    <col min="5089" max="5092" width="8" bestFit="1" customWidth="1"/>
    <col min="5093" max="5093" width="7" bestFit="1" customWidth="1"/>
    <col min="5094" max="5094" width="8" bestFit="1" customWidth="1"/>
    <col min="5095" max="5095" width="7" bestFit="1" customWidth="1"/>
    <col min="5096" max="5096" width="8" bestFit="1" customWidth="1"/>
    <col min="5097" max="5098" width="7" bestFit="1" customWidth="1"/>
    <col min="5099" max="5100" width="8" bestFit="1" customWidth="1"/>
    <col min="5101" max="5102" width="7" bestFit="1" customWidth="1"/>
    <col min="5103" max="5103" width="8" bestFit="1" customWidth="1"/>
    <col min="5104" max="5104" width="7" bestFit="1" customWidth="1"/>
    <col min="5105" max="5106" width="8" bestFit="1" customWidth="1"/>
    <col min="5107" max="5107" width="6" bestFit="1" customWidth="1"/>
    <col min="5108" max="5108" width="8" bestFit="1" customWidth="1"/>
    <col min="5109" max="5109" width="7" bestFit="1" customWidth="1"/>
    <col min="5110" max="5110" width="8" bestFit="1" customWidth="1"/>
    <col min="5111" max="5111" width="7" bestFit="1" customWidth="1"/>
    <col min="5112" max="5112" width="8" bestFit="1" customWidth="1"/>
    <col min="5113" max="5113" width="4" bestFit="1" customWidth="1"/>
    <col min="5114" max="5114" width="8" bestFit="1" customWidth="1"/>
    <col min="5115" max="5115" width="7" bestFit="1" customWidth="1"/>
    <col min="5116" max="5116" width="8" bestFit="1" customWidth="1"/>
    <col min="5117" max="5117" width="7" bestFit="1" customWidth="1"/>
    <col min="5118" max="5118" width="6" bestFit="1" customWidth="1"/>
    <col min="5119" max="5120" width="8" bestFit="1" customWidth="1"/>
    <col min="5121" max="5121" width="7" bestFit="1" customWidth="1"/>
    <col min="5122" max="5123" width="8" bestFit="1" customWidth="1"/>
    <col min="5124" max="5124" width="6" bestFit="1" customWidth="1"/>
    <col min="5125" max="5125" width="7" bestFit="1" customWidth="1"/>
    <col min="5126" max="5128" width="8" bestFit="1" customWidth="1"/>
    <col min="5129" max="5130" width="7" bestFit="1" customWidth="1"/>
    <col min="5131" max="5131" width="8" bestFit="1" customWidth="1"/>
    <col min="5132" max="5132" width="7" bestFit="1" customWidth="1"/>
    <col min="5133" max="5135" width="8" bestFit="1" customWidth="1"/>
    <col min="5136" max="5136" width="7" bestFit="1" customWidth="1"/>
    <col min="5137" max="5138" width="8" bestFit="1" customWidth="1"/>
    <col min="5139" max="5139" width="6" bestFit="1" customWidth="1"/>
    <col min="5140" max="5141" width="7" bestFit="1" customWidth="1"/>
    <col min="5142" max="5143" width="8" bestFit="1" customWidth="1"/>
    <col min="5144" max="5145" width="7" bestFit="1" customWidth="1"/>
    <col min="5146" max="5150" width="8" bestFit="1" customWidth="1"/>
    <col min="5151" max="5157" width="7" bestFit="1" customWidth="1"/>
    <col min="5158" max="5162" width="8" bestFit="1" customWidth="1"/>
    <col min="5163" max="5163" width="7" bestFit="1" customWidth="1"/>
    <col min="5164" max="5165" width="6" bestFit="1" customWidth="1"/>
    <col min="5166" max="5166" width="8" bestFit="1" customWidth="1"/>
    <col min="5167" max="5168" width="7" bestFit="1" customWidth="1"/>
    <col min="5169" max="5169" width="8" bestFit="1" customWidth="1"/>
    <col min="5170" max="5171" width="7" bestFit="1" customWidth="1"/>
    <col min="5172" max="5172" width="6" bestFit="1" customWidth="1"/>
    <col min="5173" max="5174" width="7" bestFit="1" customWidth="1"/>
    <col min="5175" max="5175" width="8" bestFit="1" customWidth="1"/>
    <col min="5176" max="5177" width="7" bestFit="1" customWidth="1"/>
    <col min="5178" max="5180" width="8" bestFit="1" customWidth="1"/>
    <col min="5181" max="5182" width="7" bestFit="1" customWidth="1"/>
    <col min="5183" max="5183" width="8" bestFit="1" customWidth="1"/>
    <col min="5184" max="5185" width="7" bestFit="1" customWidth="1"/>
    <col min="5186" max="5186" width="6" bestFit="1" customWidth="1"/>
    <col min="5187" max="5187" width="8" bestFit="1" customWidth="1"/>
    <col min="5188" max="5189" width="7" bestFit="1" customWidth="1"/>
    <col min="5190" max="5190" width="8" bestFit="1" customWidth="1"/>
    <col min="5191" max="5191" width="7" bestFit="1" customWidth="1"/>
    <col min="5192" max="5193" width="6" bestFit="1" customWidth="1"/>
    <col min="5194" max="5194" width="7" bestFit="1" customWidth="1"/>
    <col min="5195" max="5195" width="4" bestFit="1" customWidth="1"/>
    <col min="5196" max="5197" width="7" bestFit="1" customWidth="1"/>
    <col min="5198" max="5198" width="8" bestFit="1" customWidth="1"/>
    <col min="5199" max="5199" width="7" bestFit="1" customWidth="1"/>
    <col min="5200" max="5200" width="8" bestFit="1" customWidth="1"/>
    <col min="5201" max="5201" width="7" bestFit="1" customWidth="1"/>
    <col min="5202" max="5203" width="8" bestFit="1" customWidth="1"/>
    <col min="5204" max="5204" width="7" bestFit="1" customWidth="1"/>
    <col min="5205" max="5206" width="8" bestFit="1" customWidth="1"/>
    <col min="5207" max="5208" width="7" bestFit="1" customWidth="1"/>
    <col min="5209" max="5209" width="8" bestFit="1" customWidth="1"/>
    <col min="5210" max="5210" width="7" bestFit="1" customWidth="1"/>
    <col min="5211" max="5211" width="8" bestFit="1" customWidth="1"/>
    <col min="5212" max="5213" width="7" bestFit="1" customWidth="1"/>
    <col min="5214" max="5214" width="8" bestFit="1" customWidth="1"/>
    <col min="5215" max="5215" width="6" bestFit="1" customWidth="1"/>
    <col min="5216" max="5218" width="7" bestFit="1" customWidth="1"/>
    <col min="5219" max="5220" width="8" bestFit="1" customWidth="1"/>
    <col min="5221" max="5221" width="6" bestFit="1" customWidth="1"/>
    <col min="5222" max="5223" width="8" bestFit="1" customWidth="1"/>
    <col min="5224" max="5225" width="7" bestFit="1" customWidth="1"/>
    <col min="5226" max="5226" width="8" bestFit="1" customWidth="1"/>
    <col min="5227" max="5227" width="7" bestFit="1" customWidth="1"/>
    <col min="5228" max="5228" width="8" bestFit="1" customWidth="1"/>
    <col min="5229" max="5229" width="7" bestFit="1" customWidth="1"/>
    <col min="5230" max="5230" width="6" bestFit="1" customWidth="1"/>
    <col min="5231" max="5232" width="8" bestFit="1" customWidth="1"/>
    <col min="5233" max="5233" width="7" bestFit="1" customWidth="1"/>
    <col min="5234" max="5235" width="8" bestFit="1" customWidth="1"/>
    <col min="5236" max="5237" width="7" bestFit="1" customWidth="1"/>
    <col min="5238" max="5242" width="8" bestFit="1" customWidth="1"/>
    <col min="5243" max="5243" width="7" bestFit="1" customWidth="1"/>
    <col min="5244" max="5244" width="8" bestFit="1" customWidth="1"/>
    <col min="5245" max="5247" width="7" bestFit="1" customWidth="1"/>
    <col min="5248" max="5248" width="8" bestFit="1" customWidth="1"/>
    <col min="5249" max="5250" width="7" bestFit="1" customWidth="1"/>
    <col min="5251" max="5252" width="8" bestFit="1" customWidth="1"/>
    <col min="5253" max="5256" width="7" bestFit="1" customWidth="1"/>
    <col min="5257" max="5257" width="8" bestFit="1" customWidth="1"/>
    <col min="5258" max="5259" width="7" bestFit="1" customWidth="1"/>
    <col min="5260" max="5261" width="8" bestFit="1" customWidth="1"/>
    <col min="5262" max="5263" width="7" bestFit="1" customWidth="1"/>
    <col min="5264" max="5265" width="8" bestFit="1" customWidth="1"/>
    <col min="5266" max="5268" width="7" bestFit="1" customWidth="1"/>
    <col min="5269" max="5270" width="8" bestFit="1" customWidth="1"/>
    <col min="5271" max="5271" width="6" bestFit="1" customWidth="1"/>
    <col min="5272" max="5272" width="7" bestFit="1" customWidth="1"/>
    <col min="5273" max="5273" width="8" bestFit="1" customWidth="1"/>
    <col min="5274" max="5275" width="7" bestFit="1" customWidth="1"/>
    <col min="5276" max="5278" width="8" bestFit="1" customWidth="1"/>
    <col min="5279" max="5279" width="6" bestFit="1" customWidth="1"/>
    <col min="5280" max="5284" width="7" bestFit="1" customWidth="1"/>
    <col min="5285" max="5285" width="8" bestFit="1" customWidth="1"/>
    <col min="5286" max="5286" width="4" bestFit="1" customWidth="1"/>
    <col min="5287" max="5288" width="7" bestFit="1" customWidth="1"/>
    <col min="5289" max="5289" width="6" bestFit="1" customWidth="1"/>
    <col min="5290" max="5290" width="7" bestFit="1" customWidth="1"/>
    <col min="5291" max="5291" width="6" bestFit="1" customWidth="1"/>
    <col min="5292" max="5292" width="8" bestFit="1" customWidth="1"/>
    <col min="5293" max="5295" width="7" bestFit="1" customWidth="1"/>
    <col min="5296" max="5296" width="8" bestFit="1" customWidth="1"/>
    <col min="5297" max="5297" width="6" bestFit="1" customWidth="1"/>
    <col min="5298" max="5299" width="7" bestFit="1" customWidth="1"/>
    <col min="5300" max="5303" width="8" bestFit="1" customWidth="1"/>
    <col min="5304" max="5305" width="7" bestFit="1" customWidth="1"/>
    <col min="5306" max="5306" width="6" bestFit="1" customWidth="1"/>
    <col min="5307" max="5310" width="8" bestFit="1" customWidth="1"/>
    <col min="5311" max="5311" width="7" bestFit="1" customWidth="1"/>
    <col min="5312" max="5312" width="6" bestFit="1" customWidth="1"/>
    <col min="5313" max="5313" width="8" bestFit="1" customWidth="1"/>
    <col min="5314" max="5314" width="7" bestFit="1" customWidth="1"/>
    <col min="5315" max="5315" width="8" bestFit="1" customWidth="1"/>
    <col min="5316" max="5316" width="7" bestFit="1" customWidth="1"/>
    <col min="5317" max="5317" width="8" bestFit="1" customWidth="1"/>
    <col min="5318" max="5318" width="7" bestFit="1" customWidth="1"/>
    <col min="5319" max="5319" width="6" bestFit="1" customWidth="1"/>
    <col min="5320" max="5321" width="7" bestFit="1" customWidth="1"/>
    <col min="5322" max="5323" width="8" bestFit="1" customWidth="1"/>
    <col min="5324" max="5325" width="7" bestFit="1" customWidth="1"/>
    <col min="5326" max="5326" width="8" bestFit="1" customWidth="1"/>
    <col min="5327" max="5327" width="6" bestFit="1" customWidth="1"/>
    <col min="5328" max="5328" width="8" bestFit="1" customWidth="1"/>
    <col min="5329" max="5329" width="7" bestFit="1" customWidth="1"/>
    <col min="5330" max="5331" width="6" bestFit="1" customWidth="1"/>
    <col min="5332" max="5333" width="7" bestFit="1" customWidth="1"/>
    <col min="5334" max="5334" width="6" bestFit="1" customWidth="1"/>
    <col min="5335" max="5335" width="8" bestFit="1" customWidth="1"/>
    <col min="5336" max="5338" width="7" bestFit="1" customWidth="1"/>
    <col min="5339" max="5341" width="8" bestFit="1" customWidth="1"/>
    <col min="5342" max="5342" width="7" bestFit="1" customWidth="1"/>
    <col min="5343" max="5346" width="8" bestFit="1" customWidth="1"/>
    <col min="5347" max="5349" width="7" bestFit="1" customWidth="1"/>
    <col min="5350" max="5351" width="8" bestFit="1" customWidth="1"/>
    <col min="5352" max="5353" width="7" bestFit="1" customWidth="1"/>
    <col min="5354" max="5354" width="8" bestFit="1" customWidth="1"/>
    <col min="5355" max="5358" width="7" bestFit="1" customWidth="1"/>
    <col min="5359" max="5359" width="8" bestFit="1" customWidth="1"/>
    <col min="5360" max="5361" width="7" bestFit="1" customWidth="1"/>
    <col min="5362" max="5362" width="8" bestFit="1" customWidth="1"/>
    <col min="5363" max="5363" width="6" bestFit="1" customWidth="1"/>
    <col min="5364" max="5364" width="7" bestFit="1" customWidth="1"/>
    <col min="5365" max="5365" width="8" bestFit="1" customWidth="1"/>
    <col min="5366" max="5368" width="7" bestFit="1" customWidth="1"/>
    <col min="5369" max="5370" width="8" bestFit="1" customWidth="1"/>
    <col min="5371" max="5373" width="7" bestFit="1" customWidth="1"/>
    <col min="5374" max="5374" width="8" bestFit="1" customWidth="1"/>
    <col min="5375" max="5375" width="9" bestFit="1" customWidth="1"/>
    <col min="5376" max="5382" width="8" bestFit="1" customWidth="1"/>
    <col min="5383" max="5383" width="7" bestFit="1" customWidth="1"/>
    <col min="5384" max="5386" width="8" bestFit="1" customWidth="1"/>
    <col min="5387" max="5387" width="7" bestFit="1" customWidth="1"/>
    <col min="5388" max="5389" width="9" bestFit="1" customWidth="1"/>
    <col min="5390" max="5391" width="8" bestFit="1" customWidth="1"/>
    <col min="5392" max="5393" width="7" bestFit="1" customWidth="1"/>
    <col min="5394" max="5394" width="8" bestFit="1" customWidth="1"/>
    <col min="5395" max="5395" width="7" bestFit="1" customWidth="1"/>
    <col min="5396" max="5396" width="6" bestFit="1" customWidth="1"/>
    <col min="5397" max="5397" width="8" bestFit="1" customWidth="1"/>
    <col min="5398" max="5398" width="6" bestFit="1" customWidth="1"/>
    <col min="5399" max="5399" width="7" bestFit="1" customWidth="1"/>
    <col min="5400" max="5400" width="8" bestFit="1" customWidth="1"/>
    <col min="5401" max="5401" width="7" bestFit="1" customWidth="1"/>
    <col min="5402" max="5402" width="8" bestFit="1" customWidth="1"/>
    <col min="5403" max="5404" width="7" bestFit="1" customWidth="1"/>
    <col min="5405" max="5405" width="8" bestFit="1" customWidth="1"/>
    <col min="5406" max="5406" width="7" bestFit="1" customWidth="1"/>
    <col min="5407" max="5407" width="6" bestFit="1" customWidth="1"/>
    <col min="5408" max="5408" width="8" bestFit="1" customWidth="1"/>
    <col min="5409" max="5410" width="7" bestFit="1" customWidth="1"/>
    <col min="5411" max="5411" width="8" bestFit="1" customWidth="1"/>
    <col min="5412" max="5413" width="7" bestFit="1" customWidth="1"/>
    <col min="5414" max="5414" width="8" bestFit="1" customWidth="1"/>
    <col min="5415" max="5415" width="9" bestFit="1" customWidth="1"/>
    <col min="5416" max="5416" width="8" bestFit="1" customWidth="1"/>
    <col min="5417" max="5422" width="9" bestFit="1" customWidth="1"/>
    <col min="5423" max="5423" width="8" bestFit="1" customWidth="1"/>
    <col min="5424" max="5427" width="9" bestFit="1" customWidth="1"/>
    <col min="5428" max="5428" width="8" bestFit="1" customWidth="1"/>
    <col min="5429" max="5430" width="9" bestFit="1" customWidth="1"/>
    <col min="5431" max="5431" width="8" bestFit="1" customWidth="1"/>
    <col min="5432" max="5432" width="9" bestFit="1" customWidth="1"/>
    <col min="5433" max="5434" width="8" bestFit="1" customWidth="1"/>
    <col min="5435" max="5435" width="7" bestFit="1" customWidth="1"/>
    <col min="5436" max="5436" width="9" bestFit="1" customWidth="1"/>
    <col min="5437" max="5437" width="8" bestFit="1" customWidth="1"/>
    <col min="5438" max="5439" width="9" bestFit="1" customWidth="1"/>
    <col min="5440" max="5440" width="7" bestFit="1" customWidth="1"/>
    <col min="5441" max="5443" width="8" bestFit="1" customWidth="1"/>
    <col min="5444" max="5444" width="7" bestFit="1" customWidth="1"/>
    <col min="5445" max="5447" width="8" bestFit="1" customWidth="1"/>
    <col min="5448" max="5448" width="9" bestFit="1" customWidth="1"/>
    <col min="5449" max="5451" width="8" bestFit="1" customWidth="1"/>
    <col min="5452" max="5452" width="5" bestFit="1" customWidth="1"/>
    <col min="5453" max="5455" width="9" bestFit="1" customWidth="1"/>
    <col min="5456" max="5456" width="8" bestFit="1" customWidth="1"/>
    <col min="5457" max="5458" width="9" bestFit="1" customWidth="1"/>
    <col min="5459" max="5460" width="8" bestFit="1" customWidth="1"/>
    <col min="5461" max="5461" width="9" bestFit="1" customWidth="1"/>
    <col min="5462" max="5462" width="8" bestFit="1" customWidth="1"/>
    <col min="5463" max="5463" width="9" bestFit="1" customWidth="1"/>
    <col min="5464" max="5464" width="8" bestFit="1" customWidth="1"/>
    <col min="5465" max="5466" width="9" bestFit="1" customWidth="1"/>
    <col min="5467" max="5467" width="8" bestFit="1" customWidth="1"/>
    <col min="5468" max="5468" width="9" bestFit="1" customWidth="1"/>
    <col min="5469" max="5469" width="7" bestFit="1" customWidth="1"/>
    <col min="5470" max="5474" width="8" bestFit="1" customWidth="1"/>
    <col min="5475" max="5477" width="9" bestFit="1" customWidth="1"/>
    <col min="5478" max="5478" width="7" bestFit="1" customWidth="1"/>
    <col min="5479" max="5481" width="8" bestFit="1" customWidth="1"/>
    <col min="5482" max="5485" width="9" bestFit="1" customWidth="1"/>
    <col min="5486" max="5486" width="8" bestFit="1" customWidth="1"/>
    <col min="5487" max="5487" width="9" bestFit="1" customWidth="1"/>
    <col min="5488" max="5488" width="8" bestFit="1" customWidth="1"/>
    <col min="5489" max="5489" width="9" bestFit="1" customWidth="1"/>
    <col min="5490" max="5494" width="8" bestFit="1" customWidth="1"/>
    <col min="5495" max="5495" width="9" bestFit="1" customWidth="1"/>
    <col min="5496" max="5496" width="7" bestFit="1" customWidth="1"/>
    <col min="5497" max="5497" width="8" bestFit="1" customWidth="1"/>
    <col min="5498" max="5498" width="9" bestFit="1" customWidth="1"/>
    <col min="5499" max="5499" width="8" bestFit="1" customWidth="1"/>
    <col min="5500" max="5500" width="9" bestFit="1" customWidth="1"/>
    <col min="5501" max="5501" width="8" bestFit="1" customWidth="1"/>
    <col min="5502" max="5502" width="5" bestFit="1" customWidth="1"/>
    <col min="5503" max="5503" width="9" bestFit="1" customWidth="1"/>
    <col min="5504" max="5505" width="8" bestFit="1" customWidth="1"/>
    <col min="5506" max="5506" width="7" bestFit="1" customWidth="1"/>
    <col min="5507" max="5507" width="8" bestFit="1" customWidth="1"/>
    <col min="5508" max="5508" width="9" bestFit="1" customWidth="1"/>
    <col min="5509" max="5511" width="8" bestFit="1" customWidth="1"/>
    <col min="5512" max="5512" width="9" bestFit="1" customWidth="1"/>
    <col min="5513" max="5515" width="8" bestFit="1" customWidth="1"/>
    <col min="5516" max="5517" width="9" bestFit="1" customWidth="1"/>
    <col min="5518" max="5518" width="8" bestFit="1" customWidth="1"/>
    <col min="5519" max="5519" width="10" bestFit="1" customWidth="1"/>
    <col min="5520" max="5520" width="9" bestFit="1" customWidth="1"/>
    <col min="5521" max="5521" width="7" bestFit="1" customWidth="1"/>
    <col min="5522" max="5523" width="8" bestFit="1" customWidth="1"/>
    <col min="5524" max="5524" width="9" bestFit="1" customWidth="1"/>
    <col min="5525" max="5528" width="8" bestFit="1" customWidth="1"/>
    <col min="5529" max="5529" width="7" bestFit="1" customWidth="1"/>
    <col min="5530" max="5536" width="8" bestFit="1" customWidth="1"/>
    <col min="5537" max="5538" width="9" bestFit="1" customWidth="1"/>
    <col min="5539" max="5541" width="8" bestFit="1" customWidth="1"/>
    <col min="5542" max="5542" width="9" bestFit="1" customWidth="1"/>
    <col min="5543" max="5545" width="8" bestFit="1" customWidth="1"/>
    <col min="5546" max="5546" width="9" bestFit="1" customWidth="1"/>
    <col min="5547" max="5549" width="8" bestFit="1" customWidth="1"/>
    <col min="5550" max="5550" width="9" bestFit="1" customWidth="1"/>
    <col min="5551" max="5551" width="7" bestFit="1" customWidth="1"/>
    <col min="5552" max="5552" width="8" bestFit="1" customWidth="1"/>
    <col min="5553" max="5553" width="9" bestFit="1" customWidth="1"/>
    <col min="5554" max="5554" width="8" bestFit="1" customWidth="1"/>
    <col min="5555" max="5555" width="7" bestFit="1" customWidth="1"/>
    <col min="5556" max="5557" width="8" bestFit="1" customWidth="1"/>
    <col min="5558" max="5558" width="9" bestFit="1" customWidth="1"/>
    <col min="5559" max="5560" width="8" bestFit="1" customWidth="1"/>
    <col min="5561" max="5562" width="9" bestFit="1" customWidth="1"/>
    <col min="5563" max="5563" width="8" bestFit="1" customWidth="1"/>
    <col min="5564" max="5564" width="9" bestFit="1" customWidth="1"/>
    <col min="5565" max="5567" width="8" bestFit="1" customWidth="1"/>
    <col min="5568" max="5568" width="9" bestFit="1" customWidth="1"/>
    <col min="5569" max="5569" width="10" bestFit="1" customWidth="1"/>
    <col min="5570" max="5570" width="8" bestFit="1" customWidth="1"/>
    <col min="5571" max="5571" width="7" bestFit="1" customWidth="1"/>
    <col min="5572" max="5573" width="8" bestFit="1" customWidth="1"/>
    <col min="5574" max="5574" width="9" bestFit="1" customWidth="1"/>
    <col min="5575" max="5578" width="8" bestFit="1" customWidth="1"/>
    <col min="5579" max="5579" width="9" bestFit="1" customWidth="1"/>
    <col min="5580" max="5582" width="8" bestFit="1" customWidth="1"/>
    <col min="5583" max="5583" width="7" bestFit="1" customWidth="1"/>
    <col min="5584" max="5584" width="8" bestFit="1" customWidth="1"/>
    <col min="5585" max="5585" width="9" bestFit="1" customWidth="1"/>
    <col min="5586" max="5586" width="7" bestFit="1" customWidth="1"/>
    <col min="5587" max="5587" width="5" bestFit="1" customWidth="1"/>
    <col min="5588" max="5588" width="8" bestFit="1" customWidth="1"/>
    <col min="5589" max="5591" width="9" bestFit="1" customWidth="1"/>
    <col min="5592" max="5592" width="7" bestFit="1" customWidth="1"/>
    <col min="5593" max="5596" width="8" bestFit="1" customWidth="1"/>
    <col min="5597" max="5597" width="7" bestFit="1" customWidth="1"/>
    <col min="5598" max="5599" width="8" bestFit="1" customWidth="1"/>
    <col min="5600" max="5600" width="7" bestFit="1" customWidth="1"/>
    <col min="5601" max="5602" width="9" bestFit="1" customWidth="1"/>
    <col min="5603" max="5603" width="8" bestFit="1" customWidth="1"/>
    <col min="5604" max="5605" width="9" bestFit="1" customWidth="1"/>
    <col min="5606" max="5606" width="8" bestFit="1" customWidth="1"/>
    <col min="5607" max="5607" width="9" bestFit="1" customWidth="1"/>
    <col min="5608" max="5609" width="8" bestFit="1" customWidth="1"/>
    <col min="5610" max="5610" width="9" bestFit="1" customWidth="1"/>
    <col min="5611" max="5612" width="8" bestFit="1" customWidth="1"/>
    <col min="5613" max="5613" width="7" bestFit="1" customWidth="1"/>
    <col min="5614" max="5615" width="9" bestFit="1" customWidth="1"/>
    <col min="5616" max="5616" width="8" bestFit="1" customWidth="1"/>
    <col min="5617" max="5617" width="9" bestFit="1" customWidth="1"/>
    <col min="5618" max="5618" width="8" bestFit="1" customWidth="1"/>
    <col min="5619" max="5620" width="9" bestFit="1" customWidth="1"/>
    <col min="5621" max="5623" width="8" bestFit="1" customWidth="1"/>
    <col min="5624" max="5624" width="9" bestFit="1" customWidth="1"/>
    <col min="5625" max="5626" width="8" bestFit="1" customWidth="1"/>
    <col min="5627" max="5627" width="9" bestFit="1" customWidth="1"/>
    <col min="5628" max="5630" width="8" bestFit="1" customWidth="1"/>
    <col min="5631" max="5631" width="9" bestFit="1" customWidth="1"/>
    <col min="5632" max="5632" width="8" bestFit="1" customWidth="1"/>
    <col min="5633" max="5633" width="9" bestFit="1" customWidth="1"/>
    <col min="5634" max="5634" width="7" bestFit="1" customWidth="1"/>
    <col min="5635" max="5635" width="8" bestFit="1" customWidth="1"/>
    <col min="5636" max="5636" width="9" bestFit="1" customWidth="1"/>
    <col min="5637" max="5638" width="8" bestFit="1" customWidth="1"/>
    <col min="5639" max="5639" width="9" bestFit="1" customWidth="1"/>
    <col min="5640" max="5641" width="8" bestFit="1" customWidth="1"/>
    <col min="5642" max="5642" width="9" bestFit="1" customWidth="1"/>
    <col min="5643" max="5643" width="7" bestFit="1" customWidth="1"/>
    <col min="5644" max="5647" width="8" bestFit="1" customWidth="1"/>
    <col min="5648" max="5648" width="7" bestFit="1" customWidth="1"/>
    <col min="5649" max="5649" width="9" bestFit="1" customWidth="1"/>
    <col min="5650" max="5651" width="8" bestFit="1" customWidth="1"/>
    <col min="5652" max="5652" width="9" bestFit="1" customWidth="1"/>
    <col min="5653" max="5653" width="8" bestFit="1" customWidth="1"/>
    <col min="5654" max="5654" width="7" bestFit="1" customWidth="1"/>
    <col min="5655" max="5658" width="8" bestFit="1" customWidth="1"/>
    <col min="5659" max="5659" width="9" bestFit="1" customWidth="1"/>
    <col min="5660" max="5660" width="7" bestFit="1" customWidth="1"/>
    <col min="5661" max="5663" width="8" bestFit="1" customWidth="1"/>
    <col min="5664" max="5664" width="7" bestFit="1" customWidth="1"/>
    <col min="5665" max="5665" width="9" bestFit="1" customWidth="1"/>
    <col min="5666" max="5668" width="8" bestFit="1" customWidth="1"/>
    <col min="5669" max="5670" width="9" bestFit="1" customWidth="1"/>
    <col min="5671" max="5674" width="8" bestFit="1" customWidth="1"/>
    <col min="5675" max="5675" width="9" bestFit="1" customWidth="1"/>
    <col min="5676" max="5676" width="8" bestFit="1" customWidth="1"/>
    <col min="5677" max="5677" width="9" bestFit="1" customWidth="1"/>
    <col min="5678" max="5678" width="8" bestFit="1" customWidth="1"/>
    <col min="5679" max="5679" width="7" bestFit="1" customWidth="1"/>
    <col min="5680" max="5680" width="9" bestFit="1" customWidth="1"/>
    <col min="5681" max="5685" width="8" bestFit="1" customWidth="1"/>
    <col min="5686" max="5686" width="9" bestFit="1" customWidth="1"/>
    <col min="5687" max="5687" width="8" bestFit="1" customWidth="1"/>
    <col min="5688" max="5688" width="7" bestFit="1" customWidth="1"/>
    <col min="5689" max="5689" width="8" bestFit="1" customWidth="1"/>
    <col min="5690" max="5691" width="9" bestFit="1" customWidth="1"/>
    <col min="5692" max="5693" width="8" bestFit="1" customWidth="1"/>
    <col min="5694" max="5694" width="9" bestFit="1" customWidth="1"/>
    <col min="5695" max="5696" width="8" bestFit="1" customWidth="1"/>
    <col min="5697" max="5697" width="9" bestFit="1" customWidth="1"/>
    <col min="5698" max="5698" width="8" bestFit="1" customWidth="1"/>
    <col min="5699" max="5699" width="9" bestFit="1" customWidth="1"/>
    <col min="5700" max="5700" width="8" bestFit="1" customWidth="1"/>
    <col min="5701" max="5702" width="9" bestFit="1" customWidth="1"/>
    <col min="5703" max="5703" width="8" bestFit="1" customWidth="1"/>
    <col min="5704" max="5704" width="7" bestFit="1" customWidth="1"/>
    <col min="5705" max="5705" width="8" bestFit="1" customWidth="1"/>
    <col min="5706" max="5706" width="9" bestFit="1" customWidth="1"/>
    <col min="5707" max="5707" width="7" bestFit="1" customWidth="1"/>
    <col min="5708" max="5709" width="9" bestFit="1" customWidth="1"/>
    <col min="5710" max="5712" width="8" bestFit="1" customWidth="1"/>
    <col min="5713" max="5713" width="7" bestFit="1" customWidth="1"/>
    <col min="5714" max="5715" width="8" bestFit="1" customWidth="1"/>
    <col min="5716" max="5716" width="9" bestFit="1" customWidth="1"/>
    <col min="5717" max="5717" width="7" bestFit="1" customWidth="1"/>
    <col min="5718" max="5718" width="8" bestFit="1" customWidth="1"/>
    <col min="5719" max="5719" width="9" bestFit="1" customWidth="1"/>
    <col min="5720" max="5720" width="7" bestFit="1" customWidth="1"/>
    <col min="5721" max="5721" width="10" bestFit="1" customWidth="1"/>
    <col min="5722" max="5723" width="7" bestFit="1" customWidth="1"/>
    <col min="5724" max="5724" width="8" bestFit="1" customWidth="1"/>
    <col min="5725" max="5725" width="9" bestFit="1" customWidth="1"/>
    <col min="5726" max="5726" width="7" bestFit="1" customWidth="1"/>
    <col min="5727" max="5731" width="8" bestFit="1" customWidth="1"/>
    <col min="5732" max="5732" width="9" bestFit="1" customWidth="1"/>
    <col min="5733" max="5734" width="8" bestFit="1" customWidth="1"/>
    <col min="5735" max="5736" width="9" bestFit="1" customWidth="1"/>
    <col min="5737" max="5738" width="8" bestFit="1" customWidth="1"/>
    <col min="5739" max="5739" width="9" bestFit="1" customWidth="1"/>
    <col min="5740" max="5740" width="8" bestFit="1" customWidth="1"/>
    <col min="5741" max="5742" width="9" bestFit="1" customWidth="1"/>
    <col min="5743" max="5744" width="8" bestFit="1" customWidth="1"/>
    <col min="5745" max="5745" width="9" bestFit="1" customWidth="1"/>
    <col min="5746" max="5748" width="8" bestFit="1" customWidth="1"/>
    <col min="5749" max="5751" width="9" bestFit="1" customWidth="1"/>
    <col min="5752" max="5754" width="8" bestFit="1" customWidth="1"/>
    <col min="5755" max="5757" width="9" bestFit="1" customWidth="1"/>
    <col min="5758" max="5761" width="8" bestFit="1" customWidth="1"/>
    <col min="5762" max="5762" width="9" bestFit="1" customWidth="1"/>
    <col min="5763" max="5763" width="5" bestFit="1" customWidth="1"/>
    <col min="5764" max="5765" width="9" bestFit="1" customWidth="1"/>
    <col min="5766" max="5766" width="5" bestFit="1" customWidth="1"/>
    <col min="5767" max="5768" width="8" bestFit="1" customWidth="1"/>
    <col min="5769" max="5769" width="9" bestFit="1" customWidth="1"/>
    <col min="5770" max="5770" width="8" bestFit="1" customWidth="1"/>
    <col min="5771" max="5771" width="7" bestFit="1" customWidth="1"/>
    <col min="5772" max="5772" width="9" bestFit="1" customWidth="1"/>
    <col min="5773" max="5773" width="8" bestFit="1" customWidth="1"/>
    <col min="5774" max="5774" width="7" bestFit="1" customWidth="1"/>
    <col min="5775" max="5775" width="9" bestFit="1" customWidth="1"/>
    <col min="5776" max="5776" width="8" bestFit="1" customWidth="1"/>
    <col min="5777" max="5777" width="7" bestFit="1" customWidth="1"/>
    <col min="5778" max="5779" width="9" bestFit="1" customWidth="1"/>
    <col min="5780" max="5780" width="8" bestFit="1" customWidth="1"/>
    <col min="5781" max="5781" width="9" bestFit="1" customWidth="1"/>
    <col min="5782" max="5784" width="8" bestFit="1" customWidth="1"/>
    <col min="5785" max="5785" width="9" bestFit="1" customWidth="1"/>
    <col min="5786" max="5786" width="8" bestFit="1" customWidth="1"/>
    <col min="5787" max="5791" width="9" bestFit="1" customWidth="1"/>
    <col min="5792" max="5792" width="7" bestFit="1" customWidth="1"/>
    <col min="5793" max="5793" width="9" bestFit="1" customWidth="1"/>
    <col min="5794" max="5794" width="7" bestFit="1" customWidth="1"/>
    <col min="5795" max="5796" width="9" bestFit="1" customWidth="1"/>
    <col min="5797" max="5797" width="8" bestFit="1" customWidth="1"/>
    <col min="5798" max="5798" width="7" bestFit="1" customWidth="1"/>
    <col min="5799" max="5800" width="9" bestFit="1" customWidth="1"/>
    <col min="5801" max="5809" width="8" bestFit="1" customWidth="1"/>
    <col min="5810" max="5810" width="9" bestFit="1" customWidth="1"/>
    <col min="5811" max="5811" width="8" bestFit="1" customWidth="1"/>
    <col min="5812" max="5812" width="9" bestFit="1" customWidth="1"/>
    <col min="5813" max="5816" width="8" bestFit="1" customWidth="1"/>
    <col min="5817" max="5817" width="9" bestFit="1" customWidth="1"/>
    <col min="5818" max="5818" width="10" bestFit="1" customWidth="1"/>
    <col min="5819" max="5821" width="9" bestFit="1" customWidth="1"/>
    <col min="5822" max="5822" width="11.28515625" bestFit="1" customWidth="1"/>
  </cols>
  <sheetData>
    <row r="1" spans="1:50" s="28" customFormat="1" ht="15.75" thickBot="1" x14ac:dyDescent="0.3">
      <c r="A1" s="76" t="s">
        <v>10949</v>
      </c>
      <c r="B1" s="77"/>
      <c r="C1" s="77"/>
      <c r="D1" s="77"/>
      <c r="E1" s="77"/>
      <c r="F1" s="77"/>
      <c r="G1" s="77"/>
      <c r="H1" s="77"/>
      <c r="I1" s="77"/>
      <c r="J1" s="78"/>
      <c r="K1" s="77" t="s">
        <v>20</v>
      </c>
      <c r="L1" s="77"/>
      <c r="M1" s="77"/>
      <c r="N1" s="77"/>
      <c r="O1" s="77"/>
      <c r="P1" s="77"/>
      <c r="Q1" s="77"/>
      <c r="R1" s="77"/>
      <c r="S1" s="77"/>
      <c r="T1" s="78"/>
      <c r="U1" s="76" t="s">
        <v>20</v>
      </c>
      <c r="V1" s="77"/>
      <c r="W1" s="77"/>
      <c r="X1" s="77"/>
      <c r="Y1" s="77"/>
      <c r="Z1" s="77"/>
      <c r="AA1" s="77"/>
      <c r="AB1" s="77"/>
      <c r="AC1" s="77"/>
      <c r="AD1" s="77"/>
      <c r="AE1" s="77"/>
      <c r="AF1" s="77"/>
      <c r="AG1" s="77"/>
      <c r="AH1" s="77"/>
      <c r="AI1" s="77"/>
      <c r="AJ1" s="77"/>
      <c r="AK1" s="77"/>
      <c r="AL1" s="77"/>
      <c r="AM1" s="78"/>
      <c r="AN1" s="82"/>
      <c r="AO1" s="82"/>
      <c r="AP1" s="82"/>
      <c r="AQ1" s="82"/>
      <c r="AR1" s="82"/>
      <c r="AS1" s="82"/>
      <c r="AT1" s="82"/>
      <c r="AU1" s="82"/>
      <c r="AV1" s="82"/>
      <c r="AW1" s="82"/>
      <c r="AX1" s="82"/>
    </row>
    <row r="2" spans="1:50" ht="15.75" thickBot="1" x14ac:dyDescent="0.3">
      <c r="A2" s="83" t="s">
        <v>17</v>
      </c>
      <c r="B2" s="79"/>
      <c r="D2" s="85" t="s">
        <v>10950</v>
      </c>
      <c r="E2" s="85"/>
      <c r="F2" s="2"/>
      <c r="G2" s="80" t="s">
        <v>10956</v>
      </c>
      <c r="H2" s="80"/>
      <c r="I2" s="80"/>
      <c r="J2" s="81"/>
      <c r="K2" s="83" t="s">
        <v>20</v>
      </c>
      <c r="L2" s="79"/>
      <c r="N2" s="79" t="s">
        <v>10953</v>
      </c>
      <c r="O2" s="79"/>
      <c r="Q2" s="79" t="s">
        <v>10963</v>
      </c>
      <c r="R2" s="79"/>
      <c r="U2" s="84" t="s">
        <v>10951</v>
      </c>
      <c r="V2" s="85"/>
      <c r="W2" s="85"/>
      <c r="X2" s="85"/>
      <c r="Y2" s="85"/>
      <c r="Z2" s="2"/>
      <c r="AA2" s="2"/>
      <c r="AO2" t="s">
        <v>10977</v>
      </c>
    </row>
    <row r="3" spans="1:50" ht="15.75" thickBot="1" x14ac:dyDescent="0.3">
      <c r="A3" s="8" t="s">
        <v>10939</v>
      </c>
      <c r="B3" s="10" t="s">
        <v>10944</v>
      </c>
      <c r="D3" s="8" t="s">
        <v>10939</v>
      </c>
      <c r="E3" s="10" t="s">
        <v>10948</v>
      </c>
      <c r="G3" s="40" t="s">
        <v>10955</v>
      </c>
      <c r="H3">
        <f>SUM(Sales[Sales])</f>
        <v>2297200.8602999551</v>
      </c>
      <c r="I3">
        <f>GETPIVOTDATA("[Measures].[Average of Sales]",$G$3) / H3</f>
        <v>9.3928512924725154E-5</v>
      </c>
      <c r="J3" s="43">
        <v>1</v>
      </c>
      <c r="K3" s="41" t="s">
        <v>10939</v>
      </c>
      <c r="L3" s="40" t="s">
        <v>10945</v>
      </c>
      <c r="N3" s="41" t="s">
        <v>10939</v>
      </c>
      <c r="O3" s="40" t="s">
        <v>10945</v>
      </c>
      <c r="Q3" s="2" t="s">
        <v>10966</v>
      </c>
      <c r="U3" s="95" t="s">
        <v>10939</v>
      </c>
      <c r="V3" s="98" t="s">
        <v>10944</v>
      </c>
      <c r="W3" s="99" t="s">
        <v>10947</v>
      </c>
      <c r="X3" s="99" t="s">
        <v>10946</v>
      </c>
      <c r="Y3" s="100" t="s">
        <v>10945</v>
      </c>
      <c r="AE3" s="34" t="s">
        <v>10939</v>
      </c>
      <c r="AF3" s="90" t="s">
        <v>10960</v>
      </c>
      <c r="AG3" s="90" t="s">
        <v>10944</v>
      </c>
      <c r="AH3" s="3" t="s">
        <v>10945</v>
      </c>
    </row>
    <row r="4" spans="1:50" ht="15.75" thickBot="1" x14ac:dyDescent="0.3">
      <c r="A4" s="21" t="s">
        <v>10941</v>
      </c>
      <c r="B4" s="23">
        <v>103838.1646</v>
      </c>
      <c r="D4" s="21" t="s">
        <v>10941</v>
      </c>
      <c r="E4" s="11">
        <v>1</v>
      </c>
      <c r="G4" s="49">
        <v>215.77266069737408</v>
      </c>
      <c r="K4" s="86" t="s">
        <v>10941</v>
      </c>
      <c r="L4" s="42">
        <v>539.55340000000001</v>
      </c>
      <c r="N4" s="33" t="s">
        <v>10941</v>
      </c>
      <c r="O4" s="12">
        <v>1</v>
      </c>
      <c r="Q4" s="40" t="s">
        <v>10964</v>
      </c>
      <c r="U4" s="96" t="s">
        <v>10941</v>
      </c>
      <c r="V4" s="16">
        <v>103838.1646</v>
      </c>
      <c r="W4" s="17">
        <v>103298.6112</v>
      </c>
      <c r="X4" s="17">
        <v>123.46000000000008</v>
      </c>
      <c r="Y4" s="18">
        <v>539.55340000000001</v>
      </c>
      <c r="AE4" s="35" t="s">
        <v>10941</v>
      </c>
      <c r="AF4" s="91">
        <v>5.1960991614060171E-3</v>
      </c>
      <c r="AG4" s="92">
        <v>103838.1646</v>
      </c>
      <c r="AH4" s="29">
        <v>539.55340000000001</v>
      </c>
      <c r="AP4" s="4" t="s">
        <v>10978</v>
      </c>
    </row>
    <row r="5" spans="1:50" ht="15.75" thickBot="1" x14ac:dyDescent="0.3">
      <c r="A5" s="33" t="s">
        <v>10942</v>
      </c>
      <c r="B5" s="24">
        <v>102874.22199999999</v>
      </c>
      <c r="D5" s="33" t="s">
        <v>10942</v>
      </c>
      <c r="E5" s="12">
        <v>0.99071687559469812</v>
      </c>
      <c r="K5" s="86" t="s">
        <v>10942</v>
      </c>
      <c r="L5" s="42">
        <v>11716.802</v>
      </c>
      <c r="N5" s="33" t="s">
        <v>10942</v>
      </c>
      <c r="O5" s="12">
        <v>21.715741203743686</v>
      </c>
      <c r="Q5" s="89">
        <v>1571</v>
      </c>
      <c r="U5" s="86" t="s">
        <v>10942</v>
      </c>
      <c r="V5" s="19">
        <v>102874.22199999999</v>
      </c>
      <c r="W5" s="94">
        <v>91157.42</v>
      </c>
      <c r="X5" s="94">
        <v>114.54000000000006</v>
      </c>
      <c r="Y5" s="6">
        <v>11716.802</v>
      </c>
      <c r="AE5" s="35" t="s">
        <v>10942</v>
      </c>
      <c r="AF5" s="91">
        <v>0.11389444092223609</v>
      </c>
      <c r="AG5" s="92">
        <v>102874.22199999999</v>
      </c>
      <c r="AH5" s="29">
        <v>11716.802</v>
      </c>
      <c r="AO5" s="4" t="s">
        <v>10979</v>
      </c>
      <c r="AP5" t="s">
        <v>10941</v>
      </c>
      <c r="AQ5" t="s">
        <v>10942</v>
      </c>
      <c r="AR5" t="s">
        <v>10943</v>
      </c>
      <c r="AS5" t="s">
        <v>10952</v>
      </c>
      <c r="AT5" t="s">
        <v>10940</v>
      </c>
    </row>
    <row r="6" spans="1:50" ht="15.75" thickBot="1" x14ac:dyDescent="0.3">
      <c r="A6" s="33" t="s">
        <v>10943</v>
      </c>
      <c r="B6" s="24">
        <v>147429.37599999999</v>
      </c>
      <c r="D6" s="33" t="s">
        <v>10943</v>
      </c>
      <c r="E6" s="12">
        <v>1.4331031927512414</v>
      </c>
      <c r="G6" s="44">
        <f>GETPIVOTDATA("[Measures].[Average of Sales]",$G$3)</f>
        <v>215.77266069737408</v>
      </c>
      <c r="K6" s="86" t="s">
        <v>10943</v>
      </c>
      <c r="L6" s="42">
        <v>19899.162899999999</v>
      </c>
      <c r="N6" s="33" t="s">
        <v>10943</v>
      </c>
      <c r="O6" s="12">
        <v>1.698344215426701</v>
      </c>
      <c r="U6" s="87" t="s">
        <v>10943</v>
      </c>
      <c r="V6" s="19">
        <v>147429.37599999999</v>
      </c>
      <c r="W6" s="94">
        <v>127530.21309999999</v>
      </c>
      <c r="X6" s="94">
        <v>133.91999999999999</v>
      </c>
      <c r="Y6" s="6">
        <v>19899.162899999999</v>
      </c>
      <c r="AE6" s="35" t="s">
        <v>10943</v>
      </c>
      <c r="AF6" s="91">
        <v>0.13497420554774647</v>
      </c>
      <c r="AG6" s="92">
        <v>147429.37599999999</v>
      </c>
      <c r="AH6" s="29">
        <v>19899.162899999999</v>
      </c>
      <c r="AO6" s="5" t="s">
        <v>10944</v>
      </c>
      <c r="AP6">
        <v>484247.49810000003</v>
      </c>
      <c r="AQ6">
        <v>470532.50900000002</v>
      </c>
      <c r="AR6">
        <v>609205.598</v>
      </c>
      <c r="AS6">
        <v>733215.25520000001</v>
      </c>
      <c r="AT6">
        <v>2297200.8602999998</v>
      </c>
    </row>
    <row r="7" spans="1:50" ht="15.75" thickBot="1" x14ac:dyDescent="0.3">
      <c r="A7" s="22" t="s">
        <v>10952</v>
      </c>
      <c r="B7" s="24">
        <v>147098.12820000001</v>
      </c>
      <c r="D7" s="22" t="s">
        <v>10952</v>
      </c>
      <c r="E7" s="12">
        <v>0.99775317640902184</v>
      </c>
      <c r="K7" s="87" t="s">
        <v>10952</v>
      </c>
      <c r="L7" s="42">
        <v>7550.8441999999995</v>
      </c>
      <c r="N7" s="22" t="s">
        <v>10952</v>
      </c>
      <c r="O7" s="12">
        <v>0.37945536894921345</v>
      </c>
      <c r="Q7">
        <f>GETPIVOTDATA("[Measures].[Count of Profitable Sales]",$Q$4)</f>
        <v>1571</v>
      </c>
      <c r="U7" s="87" t="s">
        <v>10952</v>
      </c>
      <c r="V7" s="19">
        <v>147098.12820000001</v>
      </c>
      <c r="W7" s="94">
        <v>139547.28400000001</v>
      </c>
      <c r="X7" s="94">
        <v>186.41999999999967</v>
      </c>
      <c r="Y7" s="6">
        <v>7550.8441999999995</v>
      </c>
      <c r="AE7" s="36" t="s">
        <v>10952</v>
      </c>
      <c r="AF7" s="91">
        <v>5.1332020960413546E-2</v>
      </c>
      <c r="AG7" s="92">
        <v>147098.12820000001</v>
      </c>
      <c r="AH7" s="29">
        <v>7550.8441999999995</v>
      </c>
      <c r="AO7" s="5" t="s">
        <v>10947</v>
      </c>
      <c r="AP7">
        <v>434703.52400000003</v>
      </c>
      <c r="AQ7">
        <v>408913.90530000004</v>
      </c>
      <c r="AR7">
        <v>527410.42370000004</v>
      </c>
      <c r="AS7">
        <v>639775.98560000001</v>
      </c>
      <c r="AT7">
        <v>2010803.8385999999</v>
      </c>
    </row>
    <row r="8" spans="1:50" ht="15.75" thickBot="1" x14ac:dyDescent="0.3">
      <c r="A8" s="9" t="s">
        <v>10940</v>
      </c>
      <c r="B8" s="25">
        <v>501239.89079999999</v>
      </c>
      <c r="D8" s="9" t="s">
        <v>10940</v>
      </c>
      <c r="E8" s="13"/>
      <c r="G8" s="40" t="s">
        <v>10954</v>
      </c>
      <c r="K8" s="22" t="s">
        <v>10940</v>
      </c>
      <c r="L8" s="39">
        <v>39706.362500000003</v>
      </c>
      <c r="N8" s="22" t="s">
        <v>10940</v>
      </c>
      <c r="O8" s="13"/>
      <c r="U8" s="97" t="s">
        <v>10940</v>
      </c>
      <c r="V8" s="20">
        <v>501239.89079999999</v>
      </c>
      <c r="W8" s="14">
        <v>461533.52830000001</v>
      </c>
      <c r="X8" s="14">
        <v>558.34000000000015</v>
      </c>
      <c r="Y8" s="15">
        <v>39706.362500000003</v>
      </c>
      <c r="AE8" s="36" t="s">
        <v>10940</v>
      </c>
      <c r="AF8" s="37">
        <v>7.9216285911775652E-2</v>
      </c>
      <c r="AG8" s="38">
        <v>501239.89079999999</v>
      </c>
      <c r="AH8" s="30">
        <v>39706.362500000003</v>
      </c>
      <c r="AO8" s="5" t="s">
        <v>10946</v>
      </c>
      <c r="AP8">
        <v>315.45999999999623</v>
      </c>
      <c r="AQ8">
        <v>327.08999999999554</v>
      </c>
      <c r="AR8">
        <v>400.31999999999374</v>
      </c>
      <c r="AS8">
        <v>518.2199999999915</v>
      </c>
      <c r="AT8">
        <v>1561.0900000000954</v>
      </c>
    </row>
    <row r="9" spans="1:50" ht="15.75" thickBot="1" x14ac:dyDescent="0.3">
      <c r="A9"/>
      <c r="G9" s="89">
        <v>2323</v>
      </c>
      <c r="H9">
        <f>SUM(COUNT(Sales[Sales]))</f>
        <v>9994</v>
      </c>
      <c r="I9" s="45">
        <f>GETPIVOTDATA("[Measures].[Count of Sales]",$G$8) / H9</f>
        <v>0.23243946367820692</v>
      </c>
      <c r="J9" s="43">
        <v>1</v>
      </c>
      <c r="Q9" s="79" t="s">
        <v>10967</v>
      </c>
      <c r="R9" s="79"/>
      <c r="AO9" s="5" t="s">
        <v>10980</v>
      </c>
      <c r="AP9">
        <v>434388.06400000001</v>
      </c>
      <c r="AQ9">
        <v>408586.81530000007</v>
      </c>
      <c r="AR9">
        <v>527010.10370000009</v>
      </c>
      <c r="AS9">
        <v>639257.76560000004</v>
      </c>
      <c r="AT9">
        <v>2009242.7485999998</v>
      </c>
    </row>
    <row r="10" spans="1:50" ht="15.75" thickBot="1" x14ac:dyDescent="0.3">
      <c r="A10"/>
      <c r="Q10" s="40" t="s">
        <v>10965</v>
      </c>
    </row>
    <row r="11" spans="1:50" ht="15.75" thickBot="1" x14ac:dyDescent="0.3">
      <c r="A11"/>
      <c r="G11">
        <f>GETPIVOTDATA("[Measures].[Count of Sales]",$G$8)</f>
        <v>2323</v>
      </c>
      <c r="Q11" s="89">
        <v>752</v>
      </c>
    </row>
    <row r="12" spans="1:50" x14ac:dyDescent="0.25">
      <c r="A12"/>
    </row>
    <row r="13" spans="1:50" ht="15.75" thickBot="1" x14ac:dyDescent="0.3">
      <c r="A13"/>
      <c r="G13" s="40" t="s">
        <v>10957</v>
      </c>
      <c r="Q13">
        <f>GETPIVOTDATA("[Measures].[Count of Unprofitable Sales]",$Q$10)</f>
        <v>752</v>
      </c>
    </row>
    <row r="14" spans="1:50" ht="15.75" thickBot="1" x14ac:dyDescent="0.3">
      <c r="A14"/>
      <c r="G14" s="48">
        <v>3.7795953508394318</v>
      </c>
    </row>
    <row r="15" spans="1:50" x14ac:dyDescent="0.25">
      <c r="A15"/>
    </row>
    <row r="16" spans="1:50" x14ac:dyDescent="0.25">
      <c r="A16"/>
      <c r="G16" s="27">
        <f>GETPIVOTDATA("[Measures].[Average of Quantity]",$G$13)</f>
        <v>3.7795953508394318</v>
      </c>
      <c r="Q16" s="83" t="s">
        <v>10961</v>
      </c>
      <c r="R16" s="79"/>
    </row>
    <row r="17" spans="1:21" ht="15.75" thickBot="1" x14ac:dyDescent="0.3">
      <c r="A17"/>
      <c r="Q17" s="40" t="s">
        <v>10945</v>
      </c>
    </row>
    <row r="18" spans="1:21" ht="15.75" thickBot="1" x14ac:dyDescent="0.3">
      <c r="A18"/>
      <c r="G18" s="41" t="s">
        <v>10939</v>
      </c>
      <c r="H18" s="40" t="s">
        <v>10954</v>
      </c>
      <c r="Q18" s="39">
        <v>39706.362500000003</v>
      </c>
    </row>
    <row r="19" spans="1:21" x14ac:dyDescent="0.25">
      <c r="A19"/>
      <c r="G19" s="33" t="s">
        <v>187</v>
      </c>
      <c r="H19" s="93">
        <v>299</v>
      </c>
      <c r="Q19" s="7"/>
    </row>
    <row r="20" spans="1:21" x14ac:dyDescent="0.25">
      <c r="A20"/>
      <c r="G20" s="33" t="s">
        <v>1292</v>
      </c>
      <c r="H20" s="93">
        <v>120</v>
      </c>
      <c r="Q20" s="32">
        <f>GETPIVOTDATA("[Measures].[Sum of Profit 2]",$Q$17)</f>
        <v>39706.362500000003</v>
      </c>
    </row>
    <row r="21" spans="1:21" x14ac:dyDescent="0.25">
      <c r="A21"/>
      <c r="G21" s="33" t="s">
        <v>22</v>
      </c>
      <c r="H21" s="93">
        <v>465</v>
      </c>
      <c r="Q21" s="7"/>
    </row>
    <row r="22" spans="1:21" ht="15.75" thickBot="1" x14ac:dyDescent="0.3">
      <c r="A22"/>
      <c r="G22" s="22" t="s">
        <v>49</v>
      </c>
      <c r="H22" s="93">
        <v>1439</v>
      </c>
    </row>
    <row r="23" spans="1:21" ht="15.75" thickBot="1" x14ac:dyDescent="0.3">
      <c r="A23"/>
      <c r="G23" s="22" t="s">
        <v>10940</v>
      </c>
      <c r="H23" s="89">
        <v>2323</v>
      </c>
    </row>
    <row r="24" spans="1:21" x14ac:dyDescent="0.25">
      <c r="A24"/>
    </row>
    <row r="25" spans="1:21" x14ac:dyDescent="0.25">
      <c r="A25"/>
      <c r="G25">
        <f>GETPIVOTDATA("[Measures].[Count of Sales]",$G$18)</f>
        <v>2323</v>
      </c>
    </row>
    <row r="26" spans="1:21" x14ac:dyDescent="0.25">
      <c r="A26"/>
    </row>
    <row r="27" spans="1:21" ht="15.75" thickBot="1" x14ac:dyDescent="0.3">
      <c r="A27"/>
      <c r="G27" s="40" t="s">
        <v>10958</v>
      </c>
      <c r="U27"/>
    </row>
    <row r="28" spans="1:21" ht="15.75" thickBot="1" x14ac:dyDescent="0.3">
      <c r="A28"/>
      <c r="G28" s="89">
        <v>1295</v>
      </c>
      <c r="U28"/>
    </row>
    <row r="29" spans="1:21" x14ac:dyDescent="0.25">
      <c r="A29"/>
      <c r="U29"/>
    </row>
    <row r="30" spans="1:21" ht="15.75" thickBot="1" x14ac:dyDescent="0.3">
      <c r="A30"/>
      <c r="G30">
        <f>GETPIVOTDATA("[Measures].[Distinct Count of Product Name]",$G$27)</f>
        <v>1295</v>
      </c>
      <c r="U30"/>
    </row>
    <row r="31" spans="1:21" x14ac:dyDescent="0.25">
      <c r="A31"/>
      <c r="U31"/>
    </row>
    <row r="32" spans="1:21" ht="15.75" thickBot="1" x14ac:dyDescent="0.3">
      <c r="A32"/>
      <c r="G32" s="40" t="s">
        <v>10946</v>
      </c>
      <c r="U32"/>
    </row>
    <row r="33" spans="1:27" ht="15.75" thickBot="1" x14ac:dyDescent="0.3">
      <c r="A33"/>
      <c r="G33" s="47">
        <v>558.34000000000015</v>
      </c>
      <c r="U33"/>
    </row>
    <row r="34" spans="1:27" x14ac:dyDescent="0.25">
      <c r="A34"/>
      <c r="U34"/>
    </row>
    <row r="35" spans="1:27" x14ac:dyDescent="0.25">
      <c r="A35"/>
      <c r="G35" s="46">
        <f>GETPIVOTDATA("[Measures].[Sum of Discount]",$G$32)</f>
        <v>558.34000000000015</v>
      </c>
      <c r="U35"/>
    </row>
    <row r="36" spans="1:27" x14ac:dyDescent="0.25">
      <c r="A36"/>
      <c r="U36"/>
    </row>
    <row r="37" spans="1:27" ht="15.75" thickBot="1" x14ac:dyDescent="0.3">
      <c r="A37"/>
      <c r="G37" s="40" t="s">
        <v>10959</v>
      </c>
      <c r="U37"/>
    </row>
    <row r="38" spans="1:27" ht="15.75" thickBot="1" x14ac:dyDescent="0.3">
      <c r="A38"/>
      <c r="G38" s="39">
        <v>17.092708781747742</v>
      </c>
      <c r="U38"/>
    </row>
    <row r="39" spans="1:27" x14ac:dyDescent="0.25">
      <c r="A39"/>
      <c r="U39"/>
    </row>
    <row r="40" spans="1:27" x14ac:dyDescent="0.25">
      <c r="A40"/>
      <c r="G40" s="44">
        <f>GETPIVOTDATA("[Measures].[Average of Profit]",$G$37)</f>
        <v>17.092708781747742</v>
      </c>
      <c r="U40"/>
    </row>
    <row r="41" spans="1:27" x14ac:dyDescent="0.25">
      <c r="A41"/>
      <c r="U41" s="4" t="s">
        <v>10939</v>
      </c>
      <c r="V41" t="s">
        <v>10944</v>
      </c>
      <c r="Y41" s="4" t="s">
        <v>10939</v>
      </c>
      <c r="Z41" t="s">
        <v>10954</v>
      </c>
      <c r="AA41" t="s">
        <v>10968</v>
      </c>
    </row>
    <row r="42" spans="1:27" x14ac:dyDescent="0.25">
      <c r="A42"/>
      <c r="U42" s="5" t="s">
        <v>25</v>
      </c>
      <c r="V42" s="88">
        <v>252031.43400000001</v>
      </c>
      <c r="Y42" s="5" t="s">
        <v>10941</v>
      </c>
      <c r="Z42" s="88">
        <v>466</v>
      </c>
      <c r="AA42" s="31">
        <v>1</v>
      </c>
    </row>
    <row r="43" spans="1:27" x14ac:dyDescent="0.25">
      <c r="A43"/>
      <c r="U43" s="5" t="s">
        <v>40</v>
      </c>
      <c r="V43" s="88">
        <v>157995.81280000001</v>
      </c>
      <c r="Y43" s="5" t="s">
        <v>10942</v>
      </c>
      <c r="Z43" s="88">
        <v>476</v>
      </c>
      <c r="AA43" s="31">
        <v>0.99071687559469812</v>
      </c>
    </row>
    <row r="44" spans="1:27" x14ac:dyDescent="0.25">
      <c r="A44"/>
      <c r="U44" s="5" t="s">
        <v>101</v>
      </c>
      <c r="V44" s="88">
        <v>91212.644</v>
      </c>
      <c r="Y44" s="5" t="s">
        <v>10943</v>
      </c>
      <c r="Z44" s="88">
        <v>603</v>
      </c>
      <c r="AA44" s="31">
        <v>1.4331031927512414</v>
      </c>
    </row>
    <row r="45" spans="1:27" x14ac:dyDescent="0.25">
      <c r="A45"/>
      <c r="G45" s="79" t="s">
        <v>10962</v>
      </c>
      <c r="H45" s="79"/>
      <c r="U45" s="5" t="s">
        <v>10940</v>
      </c>
      <c r="V45" s="88">
        <v>501239.89079999999</v>
      </c>
      <c r="Y45" s="5" t="s">
        <v>10952</v>
      </c>
      <c r="Z45" s="88">
        <v>778</v>
      </c>
      <c r="AA45" s="31">
        <v>0.99775317640902184</v>
      </c>
    </row>
    <row r="46" spans="1:27" ht="15.75" thickBot="1" x14ac:dyDescent="0.3">
      <c r="A46"/>
      <c r="G46" s="40" t="s">
        <v>10944</v>
      </c>
      <c r="I46">
        <f>SUM(Sales[Sales])</f>
        <v>2297200.8602999551</v>
      </c>
      <c r="J46" s="43">
        <f>G49/I46</f>
        <v>0.21819593552413655</v>
      </c>
      <c r="U46"/>
      <c r="Y46" s="5" t="s">
        <v>10940</v>
      </c>
      <c r="Z46" s="88">
        <v>2323</v>
      </c>
      <c r="AA46" s="31"/>
    </row>
    <row r="47" spans="1:27" ht="15.75" thickBot="1" x14ac:dyDescent="0.3">
      <c r="A47"/>
      <c r="G47" s="39">
        <v>501239.89079999999</v>
      </c>
      <c r="U47"/>
    </row>
    <row r="48" spans="1:27" x14ac:dyDescent="0.25">
      <c r="A48"/>
      <c r="U48"/>
    </row>
    <row r="49" spans="1:21" x14ac:dyDescent="0.25">
      <c r="A49"/>
      <c r="G49" s="44">
        <f>GETPIVOTDATA("[Measures].[Sum of Sales]",$G$46)</f>
        <v>501239.89079999999</v>
      </c>
      <c r="U49"/>
    </row>
    <row r="50" spans="1:21" x14ac:dyDescent="0.25">
      <c r="A50"/>
      <c r="U50"/>
    </row>
    <row r="51" spans="1:21" x14ac:dyDescent="0.25">
      <c r="A51"/>
      <c r="U51"/>
    </row>
    <row r="52" spans="1:21" x14ac:dyDescent="0.25">
      <c r="A52"/>
      <c r="U52"/>
    </row>
    <row r="53" spans="1:21" x14ac:dyDescent="0.25">
      <c r="A53"/>
      <c r="U53"/>
    </row>
    <row r="54" spans="1:21" x14ac:dyDescent="0.25">
      <c r="A54"/>
      <c r="U54"/>
    </row>
    <row r="55" spans="1:21" x14ac:dyDescent="0.25">
      <c r="A55"/>
      <c r="U55"/>
    </row>
    <row r="56" spans="1:21" x14ac:dyDescent="0.25">
      <c r="A56"/>
      <c r="U56"/>
    </row>
    <row r="57" spans="1:21" x14ac:dyDescent="0.25">
      <c r="A57"/>
      <c r="U57"/>
    </row>
    <row r="58" spans="1:21" x14ac:dyDescent="0.25">
      <c r="A58"/>
      <c r="U58"/>
    </row>
    <row r="59" spans="1:21" x14ac:dyDescent="0.25">
      <c r="A59"/>
      <c r="U59"/>
    </row>
    <row r="60" spans="1:21" x14ac:dyDescent="0.25">
      <c r="A60"/>
      <c r="U60"/>
    </row>
    <row r="61" spans="1:21" x14ac:dyDescent="0.25">
      <c r="A61"/>
      <c r="U61"/>
    </row>
    <row r="62" spans="1:21" x14ac:dyDescent="0.25">
      <c r="A62"/>
      <c r="U62"/>
    </row>
    <row r="63" spans="1:21" x14ac:dyDescent="0.25">
      <c r="A63"/>
      <c r="U63"/>
    </row>
    <row r="64" spans="1:21" x14ac:dyDescent="0.25">
      <c r="A64"/>
      <c r="U64"/>
    </row>
    <row r="65" spans="1:21" x14ac:dyDescent="0.25">
      <c r="A65"/>
      <c r="U65"/>
    </row>
    <row r="66" spans="1:21" x14ac:dyDescent="0.25">
      <c r="A66"/>
      <c r="U66"/>
    </row>
    <row r="67" spans="1:21" x14ac:dyDescent="0.25">
      <c r="A67"/>
      <c r="U67"/>
    </row>
    <row r="68" spans="1:21" x14ac:dyDescent="0.25">
      <c r="A68"/>
      <c r="U68"/>
    </row>
    <row r="69" spans="1:21" x14ac:dyDescent="0.25">
      <c r="A69"/>
      <c r="U69"/>
    </row>
    <row r="70" spans="1:21" x14ac:dyDescent="0.25">
      <c r="A70"/>
      <c r="U70"/>
    </row>
    <row r="71" spans="1:21" x14ac:dyDescent="0.25">
      <c r="A71"/>
      <c r="U71"/>
    </row>
    <row r="72" spans="1:21" x14ac:dyDescent="0.25">
      <c r="A72"/>
      <c r="U72"/>
    </row>
    <row r="73" spans="1:21" x14ac:dyDescent="0.25">
      <c r="U73"/>
    </row>
    <row r="74" spans="1:21" x14ac:dyDescent="0.25">
      <c r="U74"/>
    </row>
    <row r="75" spans="1:21" x14ac:dyDescent="0.25">
      <c r="U75"/>
    </row>
    <row r="76" spans="1:21" x14ac:dyDescent="0.25">
      <c r="U76"/>
    </row>
    <row r="77" spans="1:21" x14ac:dyDescent="0.25">
      <c r="U77"/>
    </row>
    <row r="78" spans="1:21" x14ac:dyDescent="0.25">
      <c r="U78"/>
    </row>
    <row r="79" spans="1:21" x14ac:dyDescent="0.25">
      <c r="U79"/>
    </row>
    <row r="80" spans="1:21" x14ac:dyDescent="0.25">
      <c r="U80"/>
    </row>
    <row r="81" spans="21:21" x14ac:dyDescent="0.25">
      <c r="U81"/>
    </row>
    <row r="82" spans="21:21" x14ac:dyDescent="0.25">
      <c r="U82"/>
    </row>
    <row r="83" spans="21:21" x14ac:dyDescent="0.25">
      <c r="U83"/>
    </row>
    <row r="84" spans="21:21" x14ac:dyDescent="0.25">
      <c r="U84"/>
    </row>
    <row r="85" spans="21:21" x14ac:dyDescent="0.25">
      <c r="U85"/>
    </row>
    <row r="86" spans="21:21" x14ac:dyDescent="0.25">
      <c r="U86"/>
    </row>
    <row r="87" spans="21:21" x14ac:dyDescent="0.25">
      <c r="U87"/>
    </row>
    <row r="88" spans="21:21" x14ac:dyDescent="0.25">
      <c r="U88"/>
    </row>
    <row r="89" spans="21:21" x14ac:dyDescent="0.25">
      <c r="U89"/>
    </row>
    <row r="90" spans="21:21" x14ac:dyDescent="0.25">
      <c r="U90"/>
    </row>
    <row r="91" spans="21:21" x14ac:dyDescent="0.25">
      <c r="U91"/>
    </row>
    <row r="92" spans="21:21" x14ac:dyDescent="0.25">
      <c r="U92"/>
    </row>
    <row r="93" spans="21:21" x14ac:dyDescent="0.25">
      <c r="U93"/>
    </row>
    <row r="94" spans="21:21" x14ac:dyDescent="0.25">
      <c r="U94"/>
    </row>
    <row r="95" spans="21:21" x14ac:dyDescent="0.25">
      <c r="U95"/>
    </row>
    <row r="96" spans="21:21" x14ac:dyDescent="0.25">
      <c r="U96"/>
    </row>
    <row r="97" spans="21:21" x14ac:dyDescent="0.25">
      <c r="U97"/>
    </row>
    <row r="98" spans="21:21" x14ac:dyDescent="0.25">
      <c r="U98"/>
    </row>
    <row r="99" spans="21:21" x14ac:dyDescent="0.25">
      <c r="U99"/>
    </row>
    <row r="100" spans="21:21" x14ac:dyDescent="0.25">
      <c r="U100"/>
    </row>
    <row r="101" spans="21:21" x14ac:dyDescent="0.25">
      <c r="U101"/>
    </row>
    <row r="102" spans="21:21" x14ac:dyDescent="0.25">
      <c r="U102"/>
    </row>
    <row r="103" spans="21:21" x14ac:dyDescent="0.25">
      <c r="U103"/>
    </row>
    <row r="104" spans="21:21" x14ac:dyDescent="0.25">
      <c r="U104"/>
    </row>
    <row r="105" spans="21:21" x14ac:dyDescent="0.25">
      <c r="U105"/>
    </row>
    <row r="106" spans="21:21" x14ac:dyDescent="0.25">
      <c r="U106"/>
    </row>
    <row r="107" spans="21:21" x14ac:dyDescent="0.25">
      <c r="U107"/>
    </row>
    <row r="108" spans="21:21" x14ac:dyDescent="0.25">
      <c r="U108"/>
    </row>
    <row r="109" spans="21:21" x14ac:dyDescent="0.25">
      <c r="U109"/>
    </row>
    <row r="110" spans="21:21" x14ac:dyDescent="0.25">
      <c r="U110"/>
    </row>
    <row r="111" spans="21:21" x14ac:dyDescent="0.25">
      <c r="U111"/>
    </row>
    <row r="112" spans="21:21" x14ac:dyDescent="0.25">
      <c r="U112"/>
    </row>
    <row r="113" spans="21:21" x14ac:dyDescent="0.25">
      <c r="U113"/>
    </row>
    <row r="114" spans="21:21" x14ac:dyDescent="0.25">
      <c r="U114"/>
    </row>
    <row r="115" spans="21:21" x14ac:dyDescent="0.25">
      <c r="U115"/>
    </row>
    <row r="116" spans="21:21" x14ac:dyDescent="0.25">
      <c r="U116"/>
    </row>
    <row r="117" spans="21:21" x14ac:dyDescent="0.25">
      <c r="U117"/>
    </row>
    <row r="118" spans="21:21" x14ac:dyDescent="0.25">
      <c r="U118"/>
    </row>
    <row r="119" spans="21:21" x14ac:dyDescent="0.25">
      <c r="U119"/>
    </row>
    <row r="120" spans="21:21" x14ac:dyDescent="0.25">
      <c r="U120"/>
    </row>
    <row r="121" spans="21:21" x14ac:dyDescent="0.25">
      <c r="U121"/>
    </row>
    <row r="122" spans="21:21" x14ac:dyDescent="0.25">
      <c r="U122"/>
    </row>
    <row r="123" spans="21:21" x14ac:dyDescent="0.25">
      <c r="U123"/>
    </row>
    <row r="124" spans="21:21" x14ac:dyDescent="0.25">
      <c r="U124"/>
    </row>
    <row r="125" spans="21:21" x14ac:dyDescent="0.25">
      <c r="U125"/>
    </row>
    <row r="126" spans="21:21" x14ac:dyDescent="0.25">
      <c r="U126"/>
    </row>
    <row r="127" spans="21:21" x14ac:dyDescent="0.25">
      <c r="U127"/>
    </row>
    <row r="128" spans="21:21" x14ac:dyDescent="0.25">
      <c r="U128"/>
    </row>
    <row r="129" spans="21:21" x14ac:dyDescent="0.25">
      <c r="U129"/>
    </row>
    <row r="130" spans="21:21" x14ac:dyDescent="0.25">
      <c r="U130"/>
    </row>
    <row r="131" spans="21:21" x14ac:dyDescent="0.25">
      <c r="U131"/>
    </row>
    <row r="132" spans="21:21" x14ac:dyDescent="0.25">
      <c r="U132"/>
    </row>
    <row r="133" spans="21:21" x14ac:dyDescent="0.25">
      <c r="U133"/>
    </row>
    <row r="134" spans="21:21" x14ac:dyDescent="0.25">
      <c r="U134"/>
    </row>
    <row r="135" spans="21:21" x14ac:dyDescent="0.25">
      <c r="U135"/>
    </row>
    <row r="136" spans="21:21" x14ac:dyDescent="0.25">
      <c r="U136"/>
    </row>
    <row r="137" spans="21:21" x14ac:dyDescent="0.25">
      <c r="U137"/>
    </row>
    <row r="138" spans="21:21" x14ac:dyDescent="0.25">
      <c r="U138"/>
    </row>
    <row r="139" spans="21:21" x14ac:dyDescent="0.25">
      <c r="U139"/>
    </row>
    <row r="140" spans="21:21" x14ac:dyDescent="0.25">
      <c r="U140"/>
    </row>
    <row r="141" spans="21:21" x14ac:dyDescent="0.25">
      <c r="U141"/>
    </row>
    <row r="142" spans="21:21" x14ac:dyDescent="0.25">
      <c r="U142"/>
    </row>
    <row r="143" spans="21:21" x14ac:dyDescent="0.25">
      <c r="U143"/>
    </row>
    <row r="144" spans="21:21" x14ac:dyDescent="0.25">
      <c r="U144"/>
    </row>
    <row r="145" spans="21:21" x14ac:dyDescent="0.25">
      <c r="U145"/>
    </row>
    <row r="146" spans="21:21" x14ac:dyDescent="0.25">
      <c r="U146"/>
    </row>
    <row r="147" spans="21:21" x14ac:dyDescent="0.25">
      <c r="U147"/>
    </row>
    <row r="148" spans="21:21" x14ac:dyDescent="0.25">
      <c r="U148"/>
    </row>
    <row r="149" spans="21:21" x14ac:dyDescent="0.25">
      <c r="U149"/>
    </row>
    <row r="150" spans="21:21" x14ac:dyDescent="0.25">
      <c r="U150"/>
    </row>
    <row r="151" spans="21:21" x14ac:dyDescent="0.25">
      <c r="U151"/>
    </row>
    <row r="152" spans="21:21" x14ac:dyDescent="0.25">
      <c r="U152"/>
    </row>
    <row r="153" spans="21:21" x14ac:dyDescent="0.25">
      <c r="U153"/>
    </row>
    <row r="154" spans="21:21" x14ac:dyDescent="0.25">
      <c r="U154"/>
    </row>
    <row r="155" spans="21:21" x14ac:dyDescent="0.25">
      <c r="U155"/>
    </row>
    <row r="156" spans="21:21" x14ac:dyDescent="0.25">
      <c r="U156"/>
    </row>
    <row r="157" spans="21:21" x14ac:dyDescent="0.25">
      <c r="U157"/>
    </row>
    <row r="158" spans="21:21" x14ac:dyDescent="0.25">
      <c r="U158"/>
    </row>
    <row r="159" spans="21:21" x14ac:dyDescent="0.25">
      <c r="U159"/>
    </row>
    <row r="160" spans="21:21" x14ac:dyDescent="0.25">
      <c r="U160"/>
    </row>
    <row r="161" spans="21:21" x14ac:dyDescent="0.25">
      <c r="U161"/>
    </row>
    <row r="162" spans="21:21" x14ac:dyDescent="0.25">
      <c r="U162"/>
    </row>
    <row r="163" spans="21:21" x14ac:dyDescent="0.25">
      <c r="U163"/>
    </row>
    <row r="164" spans="21:21" x14ac:dyDescent="0.25">
      <c r="U164"/>
    </row>
    <row r="165" spans="21:21" x14ac:dyDescent="0.25">
      <c r="U165"/>
    </row>
    <row r="166" spans="21:21" x14ac:dyDescent="0.25">
      <c r="U166"/>
    </row>
    <row r="167" spans="21:21" x14ac:dyDescent="0.25">
      <c r="U167"/>
    </row>
    <row r="168" spans="21:21" x14ac:dyDescent="0.25">
      <c r="U168"/>
    </row>
    <row r="169" spans="21:21" x14ac:dyDescent="0.25">
      <c r="U169"/>
    </row>
    <row r="170" spans="21:21" x14ac:dyDescent="0.25">
      <c r="U170"/>
    </row>
    <row r="171" spans="21:21" x14ac:dyDescent="0.25">
      <c r="U171"/>
    </row>
    <row r="172" spans="21:21" x14ac:dyDescent="0.25">
      <c r="U172"/>
    </row>
    <row r="173" spans="21:21" x14ac:dyDescent="0.25">
      <c r="U173"/>
    </row>
    <row r="174" spans="21:21" x14ac:dyDescent="0.25">
      <c r="U174"/>
    </row>
    <row r="175" spans="21:21" x14ac:dyDescent="0.25">
      <c r="U175"/>
    </row>
    <row r="176" spans="21:21" x14ac:dyDescent="0.25">
      <c r="U176"/>
    </row>
    <row r="177" spans="21:21" x14ac:dyDescent="0.25">
      <c r="U177"/>
    </row>
    <row r="178" spans="21:21" x14ac:dyDescent="0.25">
      <c r="U178"/>
    </row>
    <row r="179" spans="21:21" x14ac:dyDescent="0.25">
      <c r="U179"/>
    </row>
    <row r="180" spans="21:21" x14ac:dyDescent="0.25">
      <c r="U180"/>
    </row>
    <row r="181" spans="21:21" x14ac:dyDescent="0.25">
      <c r="U181"/>
    </row>
    <row r="182" spans="21:21" x14ac:dyDescent="0.25">
      <c r="U182"/>
    </row>
    <row r="183" spans="21:21" x14ac:dyDescent="0.25">
      <c r="U183"/>
    </row>
    <row r="184" spans="21:21" x14ac:dyDescent="0.25">
      <c r="U184"/>
    </row>
    <row r="185" spans="21:21" x14ac:dyDescent="0.25">
      <c r="U185"/>
    </row>
    <row r="186" spans="21:21" x14ac:dyDescent="0.25">
      <c r="U186"/>
    </row>
    <row r="187" spans="21:21" x14ac:dyDescent="0.25">
      <c r="U187"/>
    </row>
    <row r="188" spans="21:21" x14ac:dyDescent="0.25">
      <c r="U188"/>
    </row>
    <row r="189" spans="21:21" x14ac:dyDescent="0.25">
      <c r="U189"/>
    </row>
    <row r="190" spans="21:21" x14ac:dyDescent="0.25">
      <c r="U190"/>
    </row>
    <row r="191" spans="21:21" x14ac:dyDescent="0.25">
      <c r="U191"/>
    </row>
    <row r="192" spans="21:21" x14ac:dyDescent="0.25">
      <c r="U192"/>
    </row>
    <row r="193" spans="21:21" x14ac:dyDescent="0.25">
      <c r="U193"/>
    </row>
    <row r="194" spans="21:21" x14ac:dyDescent="0.25">
      <c r="U194"/>
    </row>
    <row r="195" spans="21:21" x14ac:dyDescent="0.25">
      <c r="U195"/>
    </row>
    <row r="196" spans="21:21" x14ac:dyDescent="0.25">
      <c r="U196"/>
    </row>
    <row r="197" spans="21:21" x14ac:dyDescent="0.25">
      <c r="U197"/>
    </row>
    <row r="198" spans="21:21" x14ac:dyDescent="0.25">
      <c r="U198"/>
    </row>
    <row r="199" spans="21:21" x14ac:dyDescent="0.25">
      <c r="U199"/>
    </row>
    <row r="200" spans="21:21" x14ac:dyDescent="0.25">
      <c r="U200"/>
    </row>
    <row r="201" spans="21:21" x14ac:dyDescent="0.25">
      <c r="U201"/>
    </row>
    <row r="202" spans="21:21" x14ac:dyDescent="0.25">
      <c r="U202"/>
    </row>
    <row r="203" spans="21:21" x14ac:dyDescent="0.25">
      <c r="U203"/>
    </row>
    <row r="204" spans="21:21" x14ac:dyDescent="0.25">
      <c r="U204"/>
    </row>
    <row r="205" spans="21:21" x14ac:dyDescent="0.25">
      <c r="U205"/>
    </row>
    <row r="206" spans="21:21" x14ac:dyDescent="0.25">
      <c r="U206"/>
    </row>
    <row r="207" spans="21:21" x14ac:dyDescent="0.25">
      <c r="U207"/>
    </row>
    <row r="208" spans="21:21" x14ac:dyDescent="0.25">
      <c r="U208"/>
    </row>
    <row r="209" spans="21:21" x14ac:dyDescent="0.25">
      <c r="U209"/>
    </row>
    <row r="210" spans="21:21" x14ac:dyDescent="0.25">
      <c r="U210"/>
    </row>
    <row r="211" spans="21:21" x14ac:dyDescent="0.25">
      <c r="U211"/>
    </row>
    <row r="212" spans="21:21" x14ac:dyDescent="0.25">
      <c r="U212"/>
    </row>
    <row r="213" spans="21:21" x14ac:dyDescent="0.25">
      <c r="U213"/>
    </row>
    <row r="214" spans="21:21" x14ac:dyDescent="0.25">
      <c r="U214"/>
    </row>
    <row r="215" spans="21:21" x14ac:dyDescent="0.25">
      <c r="U215"/>
    </row>
    <row r="216" spans="21:21" x14ac:dyDescent="0.25">
      <c r="U216"/>
    </row>
    <row r="217" spans="21:21" x14ac:dyDescent="0.25">
      <c r="U217"/>
    </row>
    <row r="218" spans="21:21" x14ac:dyDescent="0.25">
      <c r="U218"/>
    </row>
    <row r="219" spans="21:21" x14ac:dyDescent="0.25">
      <c r="U219"/>
    </row>
    <row r="220" spans="21:21" x14ac:dyDescent="0.25">
      <c r="U220"/>
    </row>
    <row r="221" spans="21:21" x14ac:dyDescent="0.25">
      <c r="U221"/>
    </row>
    <row r="222" spans="21:21" x14ac:dyDescent="0.25">
      <c r="U222"/>
    </row>
    <row r="223" spans="21:21" x14ac:dyDescent="0.25">
      <c r="U223"/>
    </row>
    <row r="224" spans="21:21" x14ac:dyDescent="0.25">
      <c r="U224"/>
    </row>
    <row r="225" spans="21:21" x14ac:dyDescent="0.25">
      <c r="U225"/>
    </row>
    <row r="226" spans="21:21" x14ac:dyDescent="0.25">
      <c r="U226"/>
    </row>
    <row r="227" spans="21:21" x14ac:dyDescent="0.25">
      <c r="U227"/>
    </row>
    <row r="228" spans="21:21" x14ac:dyDescent="0.25">
      <c r="U228"/>
    </row>
    <row r="229" spans="21:21" x14ac:dyDescent="0.25">
      <c r="U229"/>
    </row>
    <row r="230" spans="21:21" x14ac:dyDescent="0.25">
      <c r="U230"/>
    </row>
    <row r="231" spans="21:21" x14ac:dyDescent="0.25">
      <c r="U231"/>
    </row>
    <row r="232" spans="21:21" x14ac:dyDescent="0.25">
      <c r="U232"/>
    </row>
    <row r="233" spans="21:21" x14ac:dyDescent="0.25">
      <c r="U233"/>
    </row>
    <row r="234" spans="21:21" x14ac:dyDescent="0.25">
      <c r="U234"/>
    </row>
    <row r="235" spans="21:21" x14ac:dyDescent="0.25">
      <c r="U235"/>
    </row>
    <row r="236" spans="21:21" x14ac:dyDescent="0.25">
      <c r="U236"/>
    </row>
    <row r="237" spans="21:21" x14ac:dyDescent="0.25">
      <c r="U237"/>
    </row>
    <row r="238" spans="21:21" x14ac:dyDescent="0.25">
      <c r="U238"/>
    </row>
    <row r="239" spans="21:21" x14ac:dyDescent="0.25">
      <c r="U239"/>
    </row>
    <row r="240" spans="21:21" x14ac:dyDescent="0.25">
      <c r="U240"/>
    </row>
    <row r="241" spans="21:21" x14ac:dyDescent="0.25">
      <c r="U241"/>
    </row>
    <row r="242" spans="21:21" x14ac:dyDescent="0.25">
      <c r="U242"/>
    </row>
    <row r="243" spans="21:21" x14ac:dyDescent="0.25">
      <c r="U243"/>
    </row>
    <row r="244" spans="21:21" x14ac:dyDescent="0.25">
      <c r="U244"/>
    </row>
    <row r="245" spans="21:21" x14ac:dyDescent="0.25">
      <c r="U245"/>
    </row>
    <row r="246" spans="21:21" x14ac:dyDescent="0.25">
      <c r="U246"/>
    </row>
    <row r="247" spans="21:21" x14ac:dyDescent="0.25">
      <c r="U247"/>
    </row>
    <row r="248" spans="21:21" x14ac:dyDescent="0.25">
      <c r="U248"/>
    </row>
    <row r="249" spans="21:21" x14ac:dyDescent="0.25">
      <c r="U249"/>
    </row>
    <row r="250" spans="21:21" x14ac:dyDescent="0.25">
      <c r="U250"/>
    </row>
    <row r="251" spans="21:21" x14ac:dyDescent="0.25">
      <c r="U251"/>
    </row>
    <row r="252" spans="21:21" x14ac:dyDescent="0.25">
      <c r="U252"/>
    </row>
    <row r="253" spans="21:21" x14ac:dyDescent="0.25">
      <c r="U253"/>
    </row>
    <row r="254" spans="21:21" x14ac:dyDescent="0.25">
      <c r="U254"/>
    </row>
    <row r="255" spans="21:21" x14ac:dyDescent="0.25">
      <c r="U255"/>
    </row>
    <row r="256" spans="21:21" x14ac:dyDescent="0.25">
      <c r="U256"/>
    </row>
    <row r="257" spans="21:21" x14ac:dyDescent="0.25">
      <c r="U257"/>
    </row>
    <row r="258" spans="21:21" x14ac:dyDescent="0.25">
      <c r="U258"/>
    </row>
    <row r="259" spans="21:21" x14ac:dyDescent="0.25">
      <c r="U259"/>
    </row>
    <row r="260" spans="21:21" x14ac:dyDescent="0.25">
      <c r="U260"/>
    </row>
    <row r="261" spans="21:21" x14ac:dyDescent="0.25">
      <c r="U261"/>
    </row>
    <row r="262" spans="21:21" x14ac:dyDescent="0.25">
      <c r="U262"/>
    </row>
    <row r="263" spans="21:21" x14ac:dyDescent="0.25">
      <c r="U263"/>
    </row>
    <row r="264" spans="21:21" x14ac:dyDescent="0.25">
      <c r="U264"/>
    </row>
    <row r="265" spans="21:21" x14ac:dyDescent="0.25">
      <c r="U265"/>
    </row>
    <row r="266" spans="21:21" x14ac:dyDescent="0.25">
      <c r="U266"/>
    </row>
    <row r="267" spans="21:21" x14ac:dyDescent="0.25">
      <c r="U267"/>
    </row>
    <row r="268" spans="21:21" x14ac:dyDescent="0.25">
      <c r="U268"/>
    </row>
    <row r="269" spans="21:21" x14ac:dyDescent="0.25">
      <c r="U269"/>
    </row>
    <row r="270" spans="21:21" x14ac:dyDescent="0.25">
      <c r="U270"/>
    </row>
    <row r="271" spans="21:21" x14ac:dyDescent="0.25">
      <c r="U271"/>
    </row>
    <row r="272" spans="21:21" x14ac:dyDescent="0.25">
      <c r="U272"/>
    </row>
    <row r="273" spans="21:21" x14ac:dyDescent="0.25">
      <c r="U273"/>
    </row>
    <row r="274" spans="21:21" x14ac:dyDescent="0.25">
      <c r="U274"/>
    </row>
    <row r="275" spans="21:21" x14ac:dyDescent="0.25">
      <c r="U275"/>
    </row>
    <row r="276" spans="21:21" x14ac:dyDescent="0.25">
      <c r="U276"/>
    </row>
    <row r="277" spans="21:21" x14ac:dyDescent="0.25">
      <c r="U277"/>
    </row>
    <row r="278" spans="21:21" x14ac:dyDescent="0.25">
      <c r="U278"/>
    </row>
    <row r="279" spans="21:21" x14ac:dyDescent="0.25">
      <c r="U279"/>
    </row>
    <row r="280" spans="21:21" x14ac:dyDescent="0.25">
      <c r="U280"/>
    </row>
    <row r="281" spans="21:21" x14ac:dyDescent="0.25">
      <c r="U281"/>
    </row>
    <row r="282" spans="21:21" x14ac:dyDescent="0.25">
      <c r="U282"/>
    </row>
    <row r="283" spans="21:21" x14ac:dyDescent="0.25">
      <c r="U283"/>
    </row>
    <row r="284" spans="21:21" x14ac:dyDescent="0.25">
      <c r="U284"/>
    </row>
    <row r="285" spans="21:21" x14ac:dyDescent="0.25">
      <c r="U285"/>
    </row>
    <row r="286" spans="21:21" x14ac:dyDescent="0.25">
      <c r="U286"/>
    </row>
    <row r="287" spans="21:21" x14ac:dyDescent="0.25">
      <c r="U287"/>
    </row>
    <row r="288" spans="21:21" x14ac:dyDescent="0.25">
      <c r="U288"/>
    </row>
    <row r="289" spans="21:21" x14ac:dyDescent="0.25">
      <c r="U289"/>
    </row>
    <row r="290" spans="21:21" x14ac:dyDescent="0.25">
      <c r="U290"/>
    </row>
    <row r="291" spans="21:21" x14ac:dyDescent="0.25">
      <c r="U291"/>
    </row>
    <row r="292" spans="21:21" x14ac:dyDescent="0.25">
      <c r="U292"/>
    </row>
    <row r="293" spans="21:21" x14ac:dyDescent="0.25">
      <c r="U293"/>
    </row>
    <row r="294" spans="21:21" x14ac:dyDescent="0.25">
      <c r="U294"/>
    </row>
    <row r="295" spans="21:21" x14ac:dyDescent="0.25">
      <c r="U295"/>
    </row>
    <row r="296" spans="21:21" x14ac:dyDescent="0.25">
      <c r="U296"/>
    </row>
    <row r="297" spans="21:21" x14ac:dyDescent="0.25">
      <c r="U297"/>
    </row>
    <row r="298" spans="21:21" x14ac:dyDescent="0.25">
      <c r="U298"/>
    </row>
    <row r="299" spans="21:21" x14ac:dyDescent="0.25">
      <c r="U299"/>
    </row>
    <row r="300" spans="21:21" x14ac:dyDescent="0.25">
      <c r="U300"/>
    </row>
    <row r="301" spans="21:21" x14ac:dyDescent="0.25">
      <c r="U301"/>
    </row>
    <row r="302" spans="21:21" x14ac:dyDescent="0.25">
      <c r="U302"/>
    </row>
    <row r="303" spans="21:21" x14ac:dyDescent="0.25">
      <c r="U303"/>
    </row>
    <row r="304" spans="21:21" x14ac:dyDescent="0.25">
      <c r="U304"/>
    </row>
    <row r="305" spans="21:21" x14ac:dyDescent="0.25">
      <c r="U305"/>
    </row>
    <row r="306" spans="21:21" x14ac:dyDescent="0.25">
      <c r="U306"/>
    </row>
    <row r="307" spans="21:21" x14ac:dyDescent="0.25">
      <c r="U307"/>
    </row>
    <row r="308" spans="21:21" x14ac:dyDescent="0.25">
      <c r="U308"/>
    </row>
    <row r="309" spans="21:21" x14ac:dyDescent="0.25">
      <c r="U309"/>
    </row>
    <row r="310" spans="21:21" x14ac:dyDescent="0.25">
      <c r="U310"/>
    </row>
    <row r="311" spans="21:21" x14ac:dyDescent="0.25">
      <c r="U311"/>
    </row>
    <row r="312" spans="21:21" x14ac:dyDescent="0.25">
      <c r="U312"/>
    </row>
    <row r="313" spans="21:21" x14ac:dyDescent="0.25">
      <c r="U313"/>
    </row>
    <row r="314" spans="21:21" x14ac:dyDescent="0.25">
      <c r="U314"/>
    </row>
    <row r="315" spans="21:21" x14ac:dyDescent="0.25">
      <c r="U315"/>
    </row>
    <row r="316" spans="21:21" x14ac:dyDescent="0.25">
      <c r="U316"/>
    </row>
    <row r="317" spans="21:21" x14ac:dyDescent="0.25">
      <c r="U317"/>
    </row>
    <row r="318" spans="21:21" x14ac:dyDescent="0.25">
      <c r="U318"/>
    </row>
    <row r="319" spans="21:21" x14ac:dyDescent="0.25">
      <c r="U319"/>
    </row>
    <row r="320" spans="21:21" x14ac:dyDescent="0.25">
      <c r="U320"/>
    </row>
    <row r="321" spans="21:21" x14ac:dyDescent="0.25">
      <c r="U321"/>
    </row>
    <row r="322" spans="21:21" x14ac:dyDescent="0.25">
      <c r="U322"/>
    </row>
    <row r="323" spans="21:21" x14ac:dyDescent="0.25">
      <c r="U323"/>
    </row>
    <row r="324" spans="21:21" x14ac:dyDescent="0.25">
      <c r="U324"/>
    </row>
    <row r="325" spans="21:21" x14ac:dyDescent="0.25">
      <c r="U325"/>
    </row>
    <row r="326" spans="21:21" x14ac:dyDescent="0.25">
      <c r="U326"/>
    </row>
    <row r="327" spans="21:21" x14ac:dyDescent="0.25">
      <c r="U327"/>
    </row>
    <row r="328" spans="21:21" x14ac:dyDescent="0.25">
      <c r="U328"/>
    </row>
    <row r="329" spans="21:21" x14ac:dyDescent="0.25">
      <c r="U329"/>
    </row>
    <row r="330" spans="21:21" x14ac:dyDescent="0.25">
      <c r="U330"/>
    </row>
    <row r="331" spans="21:21" x14ac:dyDescent="0.25">
      <c r="U331"/>
    </row>
    <row r="332" spans="21:21" x14ac:dyDescent="0.25">
      <c r="U332"/>
    </row>
    <row r="333" spans="21:21" x14ac:dyDescent="0.25">
      <c r="U333"/>
    </row>
    <row r="334" spans="21:21" x14ac:dyDescent="0.25">
      <c r="U334"/>
    </row>
    <row r="335" spans="21:21" x14ac:dyDescent="0.25">
      <c r="U335"/>
    </row>
    <row r="336" spans="21:21" x14ac:dyDescent="0.25">
      <c r="U336"/>
    </row>
    <row r="337" spans="21:21" x14ac:dyDescent="0.25">
      <c r="U337"/>
    </row>
    <row r="338" spans="21:21" x14ac:dyDescent="0.25">
      <c r="U338"/>
    </row>
    <row r="339" spans="21:21" x14ac:dyDescent="0.25">
      <c r="U339"/>
    </row>
    <row r="340" spans="21:21" x14ac:dyDescent="0.25">
      <c r="U340"/>
    </row>
    <row r="341" spans="21:21" x14ac:dyDescent="0.25">
      <c r="U341"/>
    </row>
    <row r="342" spans="21:21" x14ac:dyDescent="0.25">
      <c r="U342"/>
    </row>
    <row r="343" spans="21:21" x14ac:dyDescent="0.25">
      <c r="U343"/>
    </row>
    <row r="344" spans="21:21" x14ac:dyDescent="0.25">
      <c r="U344"/>
    </row>
    <row r="345" spans="21:21" x14ac:dyDescent="0.25">
      <c r="U345"/>
    </row>
    <row r="346" spans="21:21" x14ac:dyDescent="0.25">
      <c r="U346"/>
    </row>
    <row r="347" spans="21:21" x14ac:dyDescent="0.25">
      <c r="U347"/>
    </row>
    <row r="348" spans="21:21" x14ac:dyDescent="0.25">
      <c r="U348"/>
    </row>
    <row r="349" spans="21:21" x14ac:dyDescent="0.25">
      <c r="U349"/>
    </row>
    <row r="350" spans="21:21" x14ac:dyDescent="0.25">
      <c r="U350"/>
    </row>
    <row r="351" spans="21:21" x14ac:dyDescent="0.25">
      <c r="U351"/>
    </row>
    <row r="352" spans="21:21" x14ac:dyDescent="0.25">
      <c r="U352"/>
    </row>
    <row r="353" spans="21:21" x14ac:dyDescent="0.25">
      <c r="U353"/>
    </row>
    <row r="354" spans="21:21" x14ac:dyDescent="0.25">
      <c r="U354"/>
    </row>
    <row r="355" spans="21:21" x14ac:dyDescent="0.25">
      <c r="U355"/>
    </row>
    <row r="356" spans="21:21" x14ac:dyDescent="0.25">
      <c r="U356"/>
    </row>
    <row r="357" spans="21:21" x14ac:dyDescent="0.25">
      <c r="U357"/>
    </row>
    <row r="358" spans="21:21" x14ac:dyDescent="0.25">
      <c r="U358"/>
    </row>
    <row r="359" spans="21:21" x14ac:dyDescent="0.25">
      <c r="U359"/>
    </row>
    <row r="360" spans="21:21" x14ac:dyDescent="0.25">
      <c r="U360"/>
    </row>
    <row r="361" spans="21:21" x14ac:dyDescent="0.25">
      <c r="U361"/>
    </row>
    <row r="362" spans="21:21" x14ac:dyDescent="0.25">
      <c r="U362"/>
    </row>
    <row r="363" spans="21:21" x14ac:dyDescent="0.25">
      <c r="U363"/>
    </row>
    <row r="364" spans="21:21" x14ac:dyDescent="0.25">
      <c r="U364"/>
    </row>
    <row r="365" spans="21:21" x14ac:dyDescent="0.25">
      <c r="U365"/>
    </row>
    <row r="366" spans="21:21" x14ac:dyDescent="0.25">
      <c r="U366"/>
    </row>
    <row r="367" spans="21:21" x14ac:dyDescent="0.25">
      <c r="U367"/>
    </row>
    <row r="368" spans="21:21" x14ac:dyDescent="0.25">
      <c r="U368"/>
    </row>
    <row r="369" spans="21:21" x14ac:dyDescent="0.25">
      <c r="U369"/>
    </row>
    <row r="370" spans="21:21" x14ac:dyDescent="0.25">
      <c r="U370"/>
    </row>
    <row r="371" spans="21:21" x14ac:dyDescent="0.25">
      <c r="U371"/>
    </row>
    <row r="372" spans="21:21" x14ac:dyDescent="0.25">
      <c r="U372"/>
    </row>
    <row r="373" spans="21:21" x14ac:dyDescent="0.25">
      <c r="U373"/>
    </row>
    <row r="374" spans="21:21" x14ac:dyDescent="0.25">
      <c r="U374"/>
    </row>
    <row r="375" spans="21:21" x14ac:dyDescent="0.25">
      <c r="U375"/>
    </row>
    <row r="376" spans="21:21" x14ac:dyDescent="0.25">
      <c r="U376"/>
    </row>
    <row r="377" spans="21:21" x14ac:dyDescent="0.25">
      <c r="U377"/>
    </row>
    <row r="378" spans="21:21" x14ac:dyDescent="0.25">
      <c r="U378"/>
    </row>
    <row r="379" spans="21:21" x14ac:dyDescent="0.25">
      <c r="U379"/>
    </row>
    <row r="380" spans="21:21" x14ac:dyDescent="0.25">
      <c r="U380"/>
    </row>
    <row r="381" spans="21:21" x14ac:dyDescent="0.25">
      <c r="U381"/>
    </row>
    <row r="382" spans="21:21" x14ac:dyDescent="0.25">
      <c r="U382"/>
    </row>
    <row r="383" spans="21:21" x14ac:dyDescent="0.25">
      <c r="U383"/>
    </row>
    <row r="384" spans="21:21" x14ac:dyDescent="0.25">
      <c r="U384"/>
    </row>
    <row r="385" spans="21:21" x14ac:dyDescent="0.25">
      <c r="U385"/>
    </row>
    <row r="386" spans="21:21" x14ac:dyDescent="0.25">
      <c r="U386"/>
    </row>
    <row r="387" spans="21:21" x14ac:dyDescent="0.25">
      <c r="U387"/>
    </row>
    <row r="388" spans="21:21" x14ac:dyDescent="0.25">
      <c r="U388"/>
    </row>
    <row r="389" spans="21:21" x14ac:dyDescent="0.25">
      <c r="U389"/>
    </row>
    <row r="390" spans="21:21" x14ac:dyDescent="0.25">
      <c r="U390"/>
    </row>
    <row r="391" spans="21:21" x14ac:dyDescent="0.25">
      <c r="U391"/>
    </row>
    <row r="392" spans="21:21" x14ac:dyDescent="0.25">
      <c r="U392"/>
    </row>
    <row r="393" spans="21:21" x14ac:dyDescent="0.25">
      <c r="U393"/>
    </row>
    <row r="394" spans="21:21" x14ac:dyDescent="0.25">
      <c r="U394"/>
    </row>
    <row r="395" spans="21:21" x14ac:dyDescent="0.25">
      <c r="U395"/>
    </row>
    <row r="396" spans="21:21" x14ac:dyDescent="0.25">
      <c r="U396"/>
    </row>
    <row r="397" spans="21:21" x14ac:dyDescent="0.25">
      <c r="U397"/>
    </row>
    <row r="398" spans="21:21" x14ac:dyDescent="0.25">
      <c r="U398"/>
    </row>
    <row r="399" spans="21:21" x14ac:dyDescent="0.25">
      <c r="U399"/>
    </row>
    <row r="400" spans="21:21" x14ac:dyDescent="0.25">
      <c r="U400"/>
    </row>
    <row r="401" spans="21:21" x14ac:dyDescent="0.25">
      <c r="U401"/>
    </row>
    <row r="402" spans="21:21" x14ac:dyDescent="0.25">
      <c r="U402"/>
    </row>
    <row r="403" spans="21:21" x14ac:dyDescent="0.25">
      <c r="U403"/>
    </row>
    <row r="404" spans="21:21" x14ac:dyDescent="0.25">
      <c r="U404"/>
    </row>
    <row r="405" spans="21:21" x14ac:dyDescent="0.25">
      <c r="U405"/>
    </row>
    <row r="406" spans="21:21" x14ac:dyDescent="0.25">
      <c r="U406"/>
    </row>
    <row r="407" spans="21:21" x14ac:dyDescent="0.25">
      <c r="U407"/>
    </row>
    <row r="408" spans="21:21" x14ac:dyDescent="0.25">
      <c r="U408"/>
    </row>
    <row r="409" spans="21:21" x14ac:dyDescent="0.25">
      <c r="U409"/>
    </row>
    <row r="410" spans="21:21" x14ac:dyDescent="0.25">
      <c r="U410"/>
    </row>
    <row r="411" spans="21:21" x14ac:dyDescent="0.25">
      <c r="U411"/>
    </row>
    <row r="412" spans="21:21" x14ac:dyDescent="0.25">
      <c r="U412"/>
    </row>
    <row r="413" spans="21:21" x14ac:dyDescent="0.25">
      <c r="U413"/>
    </row>
    <row r="414" spans="21:21" x14ac:dyDescent="0.25">
      <c r="U414"/>
    </row>
    <row r="415" spans="21:21" x14ac:dyDescent="0.25">
      <c r="U415"/>
    </row>
    <row r="416" spans="21:21" x14ac:dyDescent="0.25">
      <c r="U416"/>
    </row>
    <row r="417" spans="21:21" x14ac:dyDescent="0.25">
      <c r="U417"/>
    </row>
    <row r="418" spans="21:21" x14ac:dyDescent="0.25">
      <c r="U418"/>
    </row>
    <row r="419" spans="21:21" x14ac:dyDescent="0.25">
      <c r="U419"/>
    </row>
    <row r="420" spans="21:21" x14ac:dyDescent="0.25">
      <c r="U420"/>
    </row>
    <row r="421" spans="21:21" x14ac:dyDescent="0.25">
      <c r="U421"/>
    </row>
    <row r="422" spans="21:21" x14ac:dyDescent="0.25">
      <c r="U422"/>
    </row>
    <row r="423" spans="21:21" x14ac:dyDescent="0.25">
      <c r="U423"/>
    </row>
    <row r="424" spans="21:21" x14ac:dyDescent="0.25">
      <c r="U424"/>
    </row>
    <row r="425" spans="21:21" x14ac:dyDescent="0.25">
      <c r="U425"/>
    </row>
    <row r="426" spans="21:21" x14ac:dyDescent="0.25">
      <c r="U426"/>
    </row>
    <row r="427" spans="21:21" x14ac:dyDescent="0.25">
      <c r="U427"/>
    </row>
    <row r="428" spans="21:21" x14ac:dyDescent="0.25">
      <c r="U428"/>
    </row>
    <row r="429" spans="21:21" x14ac:dyDescent="0.25">
      <c r="U429"/>
    </row>
    <row r="430" spans="21:21" x14ac:dyDescent="0.25">
      <c r="U430"/>
    </row>
    <row r="431" spans="21:21" x14ac:dyDescent="0.25">
      <c r="U431"/>
    </row>
    <row r="432" spans="21:21" x14ac:dyDescent="0.25">
      <c r="U432"/>
    </row>
    <row r="433" spans="21:21" x14ac:dyDescent="0.25">
      <c r="U433"/>
    </row>
    <row r="434" spans="21:21" x14ac:dyDescent="0.25">
      <c r="U434"/>
    </row>
    <row r="435" spans="21:21" x14ac:dyDescent="0.25">
      <c r="U435"/>
    </row>
    <row r="436" spans="21:21" x14ac:dyDescent="0.25">
      <c r="U436"/>
    </row>
    <row r="437" spans="21:21" x14ac:dyDescent="0.25">
      <c r="U437"/>
    </row>
    <row r="438" spans="21:21" x14ac:dyDescent="0.25">
      <c r="U438"/>
    </row>
    <row r="439" spans="21:21" x14ac:dyDescent="0.25">
      <c r="U439"/>
    </row>
    <row r="440" spans="21:21" x14ac:dyDescent="0.25">
      <c r="U440"/>
    </row>
    <row r="441" spans="21:21" x14ac:dyDescent="0.25">
      <c r="U441"/>
    </row>
    <row r="442" spans="21:21" x14ac:dyDescent="0.25">
      <c r="U442"/>
    </row>
    <row r="443" spans="21:21" x14ac:dyDescent="0.25">
      <c r="U443"/>
    </row>
    <row r="444" spans="21:21" x14ac:dyDescent="0.25">
      <c r="U444"/>
    </row>
    <row r="445" spans="21:21" x14ac:dyDescent="0.25">
      <c r="U445"/>
    </row>
    <row r="446" spans="21:21" x14ac:dyDescent="0.25">
      <c r="U446"/>
    </row>
    <row r="447" spans="21:21" x14ac:dyDescent="0.25">
      <c r="U447"/>
    </row>
    <row r="448" spans="21:21" x14ac:dyDescent="0.25">
      <c r="U448"/>
    </row>
    <row r="449" spans="21:21" x14ac:dyDescent="0.25">
      <c r="U449"/>
    </row>
    <row r="450" spans="21:21" x14ac:dyDescent="0.25">
      <c r="U450"/>
    </row>
    <row r="451" spans="21:21" x14ac:dyDescent="0.25">
      <c r="U451"/>
    </row>
    <row r="452" spans="21:21" x14ac:dyDescent="0.25">
      <c r="U452"/>
    </row>
    <row r="453" spans="21:21" x14ac:dyDescent="0.25">
      <c r="U453"/>
    </row>
    <row r="454" spans="21:21" x14ac:dyDescent="0.25">
      <c r="U454"/>
    </row>
    <row r="455" spans="21:21" x14ac:dyDescent="0.25">
      <c r="U455"/>
    </row>
    <row r="456" spans="21:21" x14ac:dyDescent="0.25">
      <c r="U456"/>
    </row>
    <row r="457" spans="21:21" x14ac:dyDescent="0.25">
      <c r="U457"/>
    </row>
    <row r="458" spans="21:21" x14ac:dyDescent="0.25">
      <c r="U458"/>
    </row>
    <row r="459" spans="21:21" x14ac:dyDescent="0.25">
      <c r="U459"/>
    </row>
    <row r="460" spans="21:21" x14ac:dyDescent="0.25">
      <c r="U460"/>
    </row>
    <row r="461" spans="21:21" x14ac:dyDescent="0.25">
      <c r="U461"/>
    </row>
    <row r="462" spans="21:21" x14ac:dyDescent="0.25">
      <c r="U462"/>
    </row>
    <row r="463" spans="21:21" x14ac:dyDescent="0.25">
      <c r="U463"/>
    </row>
    <row r="464" spans="21:21" x14ac:dyDescent="0.25">
      <c r="U464"/>
    </row>
    <row r="465" spans="21:21" x14ac:dyDescent="0.25">
      <c r="U465"/>
    </row>
    <row r="466" spans="21:21" x14ac:dyDescent="0.25">
      <c r="U466"/>
    </row>
    <row r="467" spans="21:21" x14ac:dyDescent="0.25">
      <c r="U467"/>
    </row>
    <row r="468" spans="21:21" x14ac:dyDescent="0.25">
      <c r="U468"/>
    </row>
    <row r="469" spans="21:21" x14ac:dyDescent="0.25">
      <c r="U469"/>
    </row>
    <row r="470" spans="21:21" x14ac:dyDescent="0.25">
      <c r="U470"/>
    </row>
    <row r="471" spans="21:21" x14ac:dyDescent="0.25">
      <c r="U471"/>
    </row>
    <row r="472" spans="21:21" x14ac:dyDescent="0.25">
      <c r="U472"/>
    </row>
    <row r="473" spans="21:21" x14ac:dyDescent="0.25">
      <c r="U473"/>
    </row>
    <row r="474" spans="21:21" x14ac:dyDescent="0.25">
      <c r="U474"/>
    </row>
    <row r="475" spans="21:21" x14ac:dyDescent="0.25">
      <c r="U475"/>
    </row>
    <row r="476" spans="21:21" x14ac:dyDescent="0.25">
      <c r="U476"/>
    </row>
    <row r="477" spans="21:21" x14ac:dyDescent="0.25">
      <c r="U477"/>
    </row>
    <row r="478" spans="21:21" x14ac:dyDescent="0.25">
      <c r="U478"/>
    </row>
    <row r="479" spans="21:21" x14ac:dyDescent="0.25">
      <c r="U479"/>
    </row>
    <row r="480" spans="21:21" x14ac:dyDescent="0.25">
      <c r="U480"/>
    </row>
    <row r="481" spans="21:21" x14ac:dyDescent="0.25">
      <c r="U481"/>
    </row>
    <row r="482" spans="21:21" x14ac:dyDescent="0.25">
      <c r="U482"/>
    </row>
    <row r="483" spans="21:21" x14ac:dyDescent="0.25">
      <c r="U483"/>
    </row>
    <row r="484" spans="21:21" x14ac:dyDescent="0.25">
      <c r="U484"/>
    </row>
    <row r="485" spans="21:21" x14ac:dyDescent="0.25">
      <c r="U485"/>
    </row>
    <row r="486" spans="21:21" x14ac:dyDescent="0.25">
      <c r="U486"/>
    </row>
    <row r="487" spans="21:21" x14ac:dyDescent="0.25">
      <c r="U487"/>
    </row>
    <row r="488" spans="21:21" x14ac:dyDescent="0.25">
      <c r="U488"/>
    </row>
    <row r="489" spans="21:21" x14ac:dyDescent="0.25">
      <c r="U489"/>
    </row>
    <row r="490" spans="21:21" x14ac:dyDescent="0.25">
      <c r="U490"/>
    </row>
    <row r="491" spans="21:21" x14ac:dyDescent="0.25">
      <c r="U491"/>
    </row>
    <row r="492" spans="21:21" x14ac:dyDescent="0.25">
      <c r="U492"/>
    </row>
    <row r="493" spans="21:21" x14ac:dyDescent="0.25">
      <c r="U493"/>
    </row>
    <row r="494" spans="21:21" x14ac:dyDescent="0.25">
      <c r="U494"/>
    </row>
    <row r="495" spans="21:21" x14ac:dyDescent="0.25">
      <c r="U495"/>
    </row>
    <row r="496" spans="21:21" x14ac:dyDescent="0.25">
      <c r="U496"/>
    </row>
    <row r="497" spans="21:21" x14ac:dyDescent="0.25">
      <c r="U497"/>
    </row>
    <row r="498" spans="21:21" x14ac:dyDescent="0.25">
      <c r="U498"/>
    </row>
    <row r="499" spans="21:21" x14ac:dyDescent="0.25">
      <c r="U499"/>
    </row>
    <row r="500" spans="21:21" x14ac:dyDescent="0.25">
      <c r="U500"/>
    </row>
    <row r="501" spans="21:21" x14ac:dyDescent="0.25">
      <c r="U501"/>
    </row>
    <row r="502" spans="21:21" x14ac:dyDescent="0.25">
      <c r="U502"/>
    </row>
    <row r="503" spans="21:21" x14ac:dyDescent="0.25">
      <c r="U503"/>
    </row>
    <row r="504" spans="21:21" x14ac:dyDescent="0.25">
      <c r="U504"/>
    </row>
    <row r="505" spans="21:21" x14ac:dyDescent="0.25">
      <c r="U505"/>
    </row>
    <row r="506" spans="21:21" x14ac:dyDescent="0.25">
      <c r="U506"/>
    </row>
    <row r="507" spans="21:21" x14ac:dyDescent="0.25">
      <c r="U507"/>
    </row>
    <row r="508" spans="21:21" x14ac:dyDescent="0.25">
      <c r="U508"/>
    </row>
    <row r="509" spans="21:21" x14ac:dyDescent="0.25">
      <c r="U509"/>
    </row>
    <row r="510" spans="21:21" x14ac:dyDescent="0.25">
      <c r="U510"/>
    </row>
    <row r="511" spans="21:21" x14ac:dyDescent="0.25">
      <c r="U511"/>
    </row>
    <row r="512" spans="21:21" x14ac:dyDescent="0.25">
      <c r="U512"/>
    </row>
    <row r="513" spans="21:21" x14ac:dyDescent="0.25">
      <c r="U513"/>
    </row>
    <row r="514" spans="21:21" x14ac:dyDescent="0.25">
      <c r="U514"/>
    </row>
    <row r="515" spans="21:21" x14ac:dyDescent="0.25">
      <c r="U515"/>
    </row>
    <row r="516" spans="21:21" x14ac:dyDescent="0.25">
      <c r="U516"/>
    </row>
    <row r="517" spans="21:21" x14ac:dyDescent="0.25">
      <c r="U517"/>
    </row>
    <row r="518" spans="21:21" x14ac:dyDescent="0.25">
      <c r="U518"/>
    </row>
    <row r="519" spans="21:21" x14ac:dyDescent="0.25">
      <c r="U519"/>
    </row>
    <row r="520" spans="21:21" x14ac:dyDescent="0.25">
      <c r="U520"/>
    </row>
    <row r="521" spans="21:21" x14ac:dyDescent="0.25">
      <c r="U521"/>
    </row>
    <row r="522" spans="21:21" x14ac:dyDescent="0.25">
      <c r="U522"/>
    </row>
    <row r="523" spans="21:21" x14ac:dyDescent="0.25">
      <c r="U523"/>
    </row>
    <row r="524" spans="21:21" x14ac:dyDescent="0.25">
      <c r="U524"/>
    </row>
    <row r="525" spans="21:21" x14ac:dyDescent="0.25">
      <c r="U525"/>
    </row>
    <row r="526" spans="21:21" x14ac:dyDescent="0.25">
      <c r="U526"/>
    </row>
    <row r="527" spans="21:21" x14ac:dyDescent="0.25">
      <c r="U527"/>
    </row>
    <row r="528" spans="21:21" x14ac:dyDescent="0.25">
      <c r="U528"/>
    </row>
    <row r="529" spans="21:21" x14ac:dyDescent="0.25">
      <c r="U529"/>
    </row>
    <row r="530" spans="21:21" x14ac:dyDescent="0.25">
      <c r="U530"/>
    </row>
    <row r="531" spans="21:21" x14ac:dyDescent="0.25">
      <c r="U531"/>
    </row>
    <row r="532" spans="21:21" x14ac:dyDescent="0.25">
      <c r="U532"/>
    </row>
    <row r="533" spans="21:21" x14ac:dyDescent="0.25">
      <c r="U533"/>
    </row>
    <row r="534" spans="21:21" x14ac:dyDescent="0.25">
      <c r="U534"/>
    </row>
    <row r="535" spans="21:21" x14ac:dyDescent="0.25">
      <c r="U535"/>
    </row>
    <row r="536" spans="21:21" x14ac:dyDescent="0.25">
      <c r="U536"/>
    </row>
    <row r="537" spans="21:21" x14ac:dyDescent="0.25">
      <c r="U537"/>
    </row>
    <row r="538" spans="21:21" x14ac:dyDescent="0.25">
      <c r="U538"/>
    </row>
    <row r="539" spans="21:21" x14ac:dyDescent="0.25">
      <c r="U539"/>
    </row>
    <row r="540" spans="21:21" x14ac:dyDescent="0.25">
      <c r="U540"/>
    </row>
    <row r="541" spans="21:21" x14ac:dyDescent="0.25">
      <c r="U541"/>
    </row>
    <row r="542" spans="21:21" x14ac:dyDescent="0.25">
      <c r="U542"/>
    </row>
    <row r="543" spans="21:21" x14ac:dyDescent="0.25">
      <c r="U543"/>
    </row>
    <row r="544" spans="21:21" x14ac:dyDescent="0.25">
      <c r="U544"/>
    </row>
    <row r="545" spans="21:21" x14ac:dyDescent="0.25">
      <c r="U545"/>
    </row>
    <row r="546" spans="21:21" x14ac:dyDescent="0.25">
      <c r="U546"/>
    </row>
    <row r="547" spans="21:21" x14ac:dyDescent="0.25">
      <c r="U547"/>
    </row>
    <row r="548" spans="21:21" x14ac:dyDescent="0.25">
      <c r="U548"/>
    </row>
    <row r="549" spans="21:21" x14ac:dyDescent="0.25">
      <c r="U549"/>
    </row>
    <row r="550" spans="21:21" x14ac:dyDescent="0.25">
      <c r="U550"/>
    </row>
    <row r="551" spans="21:21" x14ac:dyDescent="0.25">
      <c r="U551"/>
    </row>
    <row r="552" spans="21:21" x14ac:dyDescent="0.25">
      <c r="U552"/>
    </row>
    <row r="553" spans="21:21" x14ac:dyDescent="0.25">
      <c r="U553"/>
    </row>
    <row r="554" spans="21:21" x14ac:dyDescent="0.25">
      <c r="U554"/>
    </row>
    <row r="555" spans="21:21" x14ac:dyDescent="0.25">
      <c r="U555"/>
    </row>
    <row r="556" spans="21:21" x14ac:dyDescent="0.25">
      <c r="U556"/>
    </row>
    <row r="557" spans="21:21" x14ac:dyDescent="0.25">
      <c r="U557"/>
    </row>
    <row r="558" spans="21:21" x14ac:dyDescent="0.25">
      <c r="U558"/>
    </row>
    <row r="559" spans="21:21" x14ac:dyDescent="0.25">
      <c r="U559"/>
    </row>
    <row r="560" spans="21:21" x14ac:dyDescent="0.25">
      <c r="U560"/>
    </row>
    <row r="561" spans="21:21" x14ac:dyDescent="0.25">
      <c r="U561"/>
    </row>
    <row r="562" spans="21:21" x14ac:dyDescent="0.25">
      <c r="U562"/>
    </row>
    <row r="563" spans="21:21" x14ac:dyDescent="0.25">
      <c r="U563"/>
    </row>
    <row r="564" spans="21:21" x14ac:dyDescent="0.25">
      <c r="U564"/>
    </row>
    <row r="565" spans="21:21" x14ac:dyDescent="0.25">
      <c r="U565"/>
    </row>
    <row r="566" spans="21:21" x14ac:dyDescent="0.25">
      <c r="U566"/>
    </row>
    <row r="567" spans="21:21" x14ac:dyDescent="0.25">
      <c r="U567"/>
    </row>
    <row r="568" spans="21:21" x14ac:dyDescent="0.25">
      <c r="U568"/>
    </row>
    <row r="569" spans="21:21" x14ac:dyDescent="0.25">
      <c r="U569"/>
    </row>
    <row r="570" spans="21:21" x14ac:dyDescent="0.25">
      <c r="U570"/>
    </row>
    <row r="571" spans="21:21" x14ac:dyDescent="0.25">
      <c r="U571"/>
    </row>
    <row r="572" spans="21:21" x14ac:dyDescent="0.25">
      <c r="U572"/>
    </row>
    <row r="573" spans="21:21" x14ac:dyDescent="0.25">
      <c r="U573"/>
    </row>
    <row r="574" spans="21:21" x14ac:dyDescent="0.25">
      <c r="U574"/>
    </row>
    <row r="575" spans="21:21" x14ac:dyDescent="0.25">
      <c r="U575"/>
    </row>
    <row r="576" spans="21:21" x14ac:dyDescent="0.25">
      <c r="U576"/>
    </row>
    <row r="577" spans="21:21" x14ac:dyDescent="0.25">
      <c r="U577"/>
    </row>
    <row r="578" spans="21:21" x14ac:dyDescent="0.25">
      <c r="U578"/>
    </row>
    <row r="579" spans="21:21" x14ac:dyDescent="0.25">
      <c r="U579"/>
    </row>
    <row r="580" spans="21:21" x14ac:dyDescent="0.25">
      <c r="U580"/>
    </row>
    <row r="581" spans="21:21" x14ac:dyDescent="0.25">
      <c r="U581"/>
    </row>
    <row r="582" spans="21:21" x14ac:dyDescent="0.25">
      <c r="U582"/>
    </row>
    <row r="583" spans="21:21" x14ac:dyDescent="0.25">
      <c r="U583"/>
    </row>
    <row r="584" spans="21:21" x14ac:dyDescent="0.25">
      <c r="U584"/>
    </row>
    <row r="585" spans="21:21" x14ac:dyDescent="0.25">
      <c r="U585"/>
    </row>
    <row r="586" spans="21:21" x14ac:dyDescent="0.25">
      <c r="U586"/>
    </row>
    <row r="587" spans="21:21" x14ac:dyDescent="0.25">
      <c r="U587"/>
    </row>
    <row r="588" spans="21:21" x14ac:dyDescent="0.25">
      <c r="U588"/>
    </row>
    <row r="589" spans="21:21" x14ac:dyDescent="0.25">
      <c r="U589"/>
    </row>
    <row r="590" spans="21:21" x14ac:dyDescent="0.25">
      <c r="U590"/>
    </row>
    <row r="591" spans="21:21" x14ac:dyDescent="0.25">
      <c r="U591"/>
    </row>
    <row r="592" spans="21:21" x14ac:dyDescent="0.25">
      <c r="U592"/>
    </row>
    <row r="593" spans="21:21" x14ac:dyDescent="0.25">
      <c r="U593"/>
    </row>
    <row r="594" spans="21:21" x14ac:dyDescent="0.25">
      <c r="U594"/>
    </row>
    <row r="595" spans="21:21" x14ac:dyDescent="0.25">
      <c r="U595"/>
    </row>
    <row r="596" spans="21:21" x14ac:dyDescent="0.25">
      <c r="U596"/>
    </row>
    <row r="597" spans="21:21" x14ac:dyDescent="0.25">
      <c r="U597"/>
    </row>
    <row r="598" spans="21:21" x14ac:dyDescent="0.25">
      <c r="U598"/>
    </row>
    <row r="599" spans="21:21" x14ac:dyDescent="0.25">
      <c r="U599"/>
    </row>
    <row r="600" spans="21:21" x14ac:dyDescent="0.25">
      <c r="U600"/>
    </row>
    <row r="601" spans="21:21" x14ac:dyDescent="0.25">
      <c r="U601"/>
    </row>
    <row r="602" spans="21:21" x14ac:dyDescent="0.25">
      <c r="U602"/>
    </row>
    <row r="603" spans="21:21" x14ac:dyDescent="0.25">
      <c r="U603"/>
    </row>
    <row r="604" spans="21:21" x14ac:dyDescent="0.25">
      <c r="U604"/>
    </row>
    <row r="605" spans="21:21" x14ac:dyDescent="0.25">
      <c r="U605"/>
    </row>
    <row r="606" spans="21:21" x14ac:dyDescent="0.25">
      <c r="U606"/>
    </row>
    <row r="607" spans="21:21" x14ac:dyDescent="0.25">
      <c r="U607"/>
    </row>
    <row r="608" spans="21:21" x14ac:dyDescent="0.25">
      <c r="U608"/>
    </row>
    <row r="609" spans="21:21" x14ac:dyDescent="0.25">
      <c r="U609"/>
    </row>
    <row r="610" spans="21:21" x14ac:dyDescent="0.25">
      <c r="U610"/>
    </row>
    <row r="611" spans="21:21" x14ac:dyDescent="0.25">
      <c r="U611"/>
    </row>
    <row r="612" spans="21:21" x14ac:dyDescent="0.25">
      <c r="U612"/>
    </row>
    <row r="613" spans="21:21" x14ac:dyDescent="0.25">
      <c r="U613"/>
    </row>
    <row r="614" spans="21:21" x14ac:dyDescent="0.25">
      <c r="U614"/>
    </row>
    <row r="615" spans="21:21" x14ac:dyDescent="0.25">
      <c r="U615"/>
    </row>
    <row r="616" spans="21:21" x14ac:dyDescent="0.25">
      <c r="U616"/>
    </row>
    <row r="617" spans="21:21" x14ac:dyDescent="0.25">
      <c r="U617"/>
    </row>
    <row r="618" spans="21:21" x14ac:dyDescent="0.25">
      <c r="U618"/>
    </row>
    <row r="619" spans="21:21" x14ac:dyDescent="0.25">
      <c r="U619"/>
    </row>
    <row r="620" spans="21:21" x14ac:dyDescent="0.25">
      <c r="U620"/>
    </row>
    <row r="621" spans="21:21" x14ac:dyDescent="0.25">
      <c r="U621"/>
    </row>
    <row r="622" spans="21:21" x14ac:dyDescent="0.25">
      <c r="U622"/>
    </row>
    <row r="623" spans="21:21" x14ac:dyDescent="0.25">
      <c r="U623"/>
    </row>
    <row r="624" spans="21:21" x14ac:dyDescent="0.25">
      <c r="U624"/>
    </row>
    <row r="625" spans="21:21" x14ac:dyDescent="0.25">
      <c r="U625"/>
    </row>
    <row r="626" spans="21:21" x14ac:dyDescent="0.25">
      <c r="U626"/>
    </row>
    <row r="627" spans="21:21" x14ac:dyDescent="0.25">
      <c r="U627"/>
    </row>
    <row r="628" spans="21:21" x14ac:dyDescent="0.25">
      <c r="U628"/>
    </row>
    <row r="629" spans="21:21" x14ac:dyDescent="0.25">
      <c r="U629"/>
    </row>
    <row r="630" spans="21:21" x14ac:dyDescent="0.25">
      <c r="U630"/>
    </row>
    <row r="631" spans="21:21" x14ac:dyDescent="0.25">
      <c r="U631"/>
    </row>
    <row r="632" spans="21:21" x14ac:dyDescent="0.25">
      <c r="U632"/>
    </row>
    <row r="633" spans="21:21" x14ac:dyDescent="0.25">
      <c r="U633"/>
    </row>
    <row r="634" spans="21:21" x14ac:dyDescent="0.25">
      <c r="U634"/>
    </row>
    <row r="635" spans="21:21" x14ac:dyDescent="0.25">
      <c r="U635"/>
    </row>
    <row r="636" spans="21:21" x14ac:dyDescent="0.25">
      <c r="U636"/>
    </row>
    <row r="637" spans="21:21" x14ac:dyDescent="0.25">
      <c r="U637"/>
    </row>
    <row r="638" spans="21:21" x14ac:dyDescent="0.25">
      <c r="U638"/>
    </row>
    <row r="639" spans="21:21" x14ac:dyDescent="0.25">
      <c r="U639"/>
    </row>
    <row r="640" spans="21:21" x14ac:dyDescent="0.25">
      <c r="U640"/>
    </row>
    <row r="641" spans="21:21" x14ac:dyDescent="0.25">
      <c r="U641"/>
    </row>
    <row r="642" spans="21:21" x14ac:dyDescent="0.25">
      <c r="U642"/>
    </row>
    <row r="643" spans="21:21" x14ac:dyDescent="0.25">
      <c r="U643"/>
    </row>
    <row r="644" spans="21:21" x14ac:dyDescent="0.25">
      <c r="U644"/>
    </row>
    <row r="645" spans="21:21" x14ac:dyDescent="0.25">
      <c r="U645"/>
    </row>
    <row r="646" spans="21:21" x14ac:dyDescent="0.25">
      <c r="U646"/>
    </row>
    <row r="647" spans="21:21" x14ac:dyDescent="0.25">
      <c r="U647"/>
    </row>
    <row r="648" spans="21:21" x14ac:dyDescent="0.25">
      <c r="U648"/>
    </row>
    <row r="649" spans="21:21" x14ac:dyDescent="0.25">
      <c r="U649"/>
    </row>
    <row r="650" spans="21:21" x14ac:dyDescent="0.25">
      <c r="U650"/>
    </row>
    <row r="651" spans="21:21" x14ac:dyDescent="0.25">
      <c r="U651"/>
    </row>
    <row r="652" spans="21:21" x14ac:dyDescent="0.25">
      <c r="U652"/>
    </row>
    <row r="653" spans="21:21" x14ac:dyDescent="0.25">
      <c r="U653"/>
    </row>
    <row r="654" spans="21:21" x14ac:dyDescent="0.25">
      <c r="U654"/>
    </row>
    <row r="655" spans="21:21" x14ac:dyDescent="0.25">
      <c r="U655"/>
    </row>
    <row r="656" spans="21:21" x14ac:dyDescent="0.25">
      <c r="U656"/>
    </row>
    <row r="657" spans="21:21" x14ac:dyDescent="0.25">
      <c r="U657"/>
    </row>
    <row r="658" spans="21:21" x14ac:dyDescent="0.25">
      <c r="U658"/>
    </row>
    <row r="659" spans="21:21" x14ac:dyDescent="0.25">
      <c r="U659"/>
    </row>
    <row r="660" spans="21:21" x14ac:dyDescent="0.25">
      <c r="U660"/>
    </row>
    <row r="661" spans="21:21" x14ac:dyDescent="0.25">
      <c r="U661"/>
    </row>
    <row r="662" spans="21:21" x14ac:dyDescent="0.25">
      <c r="U662"/>
    </row>
    <row r="663" spans="21:21" x14ac:dyDescent="0.25">
      <c r="U663"/>
    </row>
    <row r="664" spans="21:21" x14ac:dyDescent="0.25">
      <c r="U664"/>
    </row>
    <row r="665" spans="21:21" x14ac:dyDescent="0.25">
      <c r="U665"/>
    </row>
    <row r="666" spans="21:21" x14ac:dyDescent="0.25">
      <c r="U666"/>
    </row>
    <row r="667" spans="21:21" x14ac:dyDescent="0.25">
      <c r="U667"/>
    </row>
    <row r="668" spans="21:21" x14ac:dyDescent="0.25">
      <c r="U668"/>
    </row>
    <row r="669" spans="21:21" x14ac:dyDescent="0.25">
      <c r="U669"/>
    </row>
    <row r="670" spans="21:21" x14ac:dyDescent="0.25">
      <c r="U670"/>
    </row>
    <row r="671" spans="21:21" x14ac:dyDescent="0.25">
      <c r="U671"/>
    </row>
    <row r="672" spans="21:21" x14ac:dyDescent="0.25">
      <c r="U672"/>
    </row>
    <row r="673" spans="21:21" x14ac:dyDescent="0.25">
      <c r="U673"/>
    </row>
    <row r="674" spans="21:21" x14ac:dyDescent="0.25">
      <c r="U674"/>
    </row>
    <row r="675" spans="21:21" x14ac:dyDescent="0.25">
      <c r="U675"/>
    </row>
    <row r="676" spans="21:21" x14ac:dyDescent="0.25">
      <c r="U676"/>
    </row>
    <row r="677" spans="21:21" x14ac:dyDescent="0.25">
      <c r="U677"/>
    </row>
    <row r="678" spans="21:21" x14ac:dyDescent="0.25">
      <c r="U678"/>
    </row>
    <row r="679" spans="21:21" x14ac:dyDescent="0.25">
      <c r="U679"/>
    </row>
    <row r="680" spans="21:21" x14ac:dyDescent="0.25">
      <c r="U680"/>
    </row>
    <row r="681" spans="21:21" x14ac:dyDescent="0.25">
      <c r="U681"/>
    </row>
    <row r="682" spans="21:21" x14ac:dyDescent="0.25">
      <c r="U682"/>
    </row>
    <row r="683" spans="21:21" x14ac:dyDescent="0.25">
      <c r="U683"/>
    </row>
    <row r="684" spans="21:21" x14ac:dyDescent="0.25">
      <c r="U684"/>
    </row>
    <row r="685" spans="21:21" x14ac:dyDescent="0.25">
      <c r="U685"/>
    </row>
    <row r="686" spans="21:21" x14ac:dyDescent="0.25">
      <c r="U686"/>
    </row>
    <row r="687" spans="21:21" x14ac:dyDescent="0.25">
      <c r="U687"/>
    </row>
    <row r="688" spans="21:21" x14ac:dyDescent="0.25">
      <c r="U688"/>
    </row>
    <row r="689" spans="21:21" x14ac:dyDescent="0.25">
      <c r="U689"/>
    </row>
    <row r="690" spans="21:21" x14ac:dyDescent="0.25">
      <c r="U690"/>
    </row>
    <row r="691" spans="21:21" x14ac:dyDescent="0.25">
      <c r="U691"/>
    </row>
    <row r="692" spans="21:21" x14ac:dyDescent="0.25">
      <c r="U692"/>
    </row>
    <row r="693" spans="21:21" x14ac:dyDescent="0.25">
      <c r="U693"/>
    </row>
    <row r="694" spans="21:21" x14ac:dyDescent="0.25">
      <c r="U694"/>
    </row>
    <row r="695" spans="21:21" x14ac:dyDescent="0.25">
      <c r="U695"/>
    </row>
    <row r="696" spans="21:21" x14ac:dyDescent="0.25">
      <c r="U696"/>
    </row>
    <row r="697" spans="21:21" x14ac:dyDescent="0.25">
      <c r="U697"/>
    </row>
    <row r="698" spans="21:21" x14ac:dyDescent="0.25">
      <c r="U698"/>
    </row>
    <row r="699" spans="21:21" x14ac:dyDescent="0.25">
      <c r="U699"/>
    </row>
    <row r="700" spans="21:21" x14ac:dyDescent="0.25">
      <c r="U700"/>
    </row>
    <row r="701" spans="21:21" x14ac:dyDescent="0.25">
      <c r="U701"/>
    </row>
    <row r="702" spans="21:21" x14ac:dyDescent="0.25">
      <c r="U702"/>
    </row>
    <row r="703" spans="21:21" x14ac:dyDescent="0.25">
      <c r="U703"/>
    </row>
    <row r="704" spans="21:21" x14ac:dyDescent="0.25">
      <c r="U704"/>
    </row>
    <row r="705" spans="21:21" x14ac:dyDescent="0.25">
      <c r="U705"/>
    </row>
    <row r="706" spans="21:21" x14ac:dyDescent="0.25">
      <c r="U706"/>
    </row>
    <row r="707" spans="21:21" x14ac:dyDescent="0.25">
      <c r="U707"/>
    </row>
    <row r="708" spans="21:21" x14ac:dyDescent="0.25">
      <c r="U708"/>
    </row>
    <row r="709" spans="21:21" x14ac:dyDescent="0.25">
      <c r="U709"/>
    </row>
    <row r="710" spans="21:21" x14ac:dyDescent="0.25">
      <c r="U710"/>
    </row>
    <row r="711" spans="21:21" x14ac:dyDescent="0.25">
      <c r="U711"/>
    </row>
    <row r="712" spans="21:21" x14ac:dyDescent="0.25">
      <c r="U712"/>
    </row>
    <row r="713" spans="21:21" x14ac:dyDescent="0.25">
      <c r="U713"/>
    </row>
    <row r="714" spans="21:21" x14ac:dyDescent="0.25">
      <c r="U714"/>
    </row>
    <row r="715" spans="21:21" x14ac:dyDescent="0.25">
      <c r="U715"/>
    </row>
    <row r="716" spans="21:21" x14ac:dyDescent="0.25">
      <c r="U716"/>
    </row>
    <row r="717" spans="21:21" x14ac:dyDescent="0.25">
      <c r="U717"/>
    </row>
    <row r="718" spans="21:21" x14ac:dyDescent="0.25">
      <c r="U718"/>
    </row>
    <row r="719" spans="21:21" x14ac:dyDescent="0.25">
      <c r="U719"/>
    </row>
    <row r="720" spans="21:21" x14ac:dyDescent="0.25">
      <c r="U720"/>
    </row>
    <row r="721" spans="21:21" x14ac:dyDescent="0.25">
      <c r="U721"/>
    </row>
    <row r="722" spans="21:21" x14ac:dyDescent="0.25">
      <c r="U722"/>
    </row>
    <row r="723" spans="21:21" x14ac:dyDescent="0.25">
      <c r="U723"/>
    </row>
    <row r="724" spans="21:21" x14ac:dyDescent="0.25">
      <c r="U724"/>
    </row>
    <row r="725" spans="21:21" x14ac:dyDescent="0.25">
      <c r="U725"/>
    </row>
    <row r="726" spans="21:21" x14ac:dyDescent="0.25">
      <c r="U726"/>
    </row>
    <row r="727" spans="21:21" x14ac:dyDescent="0.25">
      <c r="U727"/>
    </row>
    <row r="728" spans="21:21" x14ac:dyDescent="0.25">
      <c r="U728"/>
    </row>
    <row r="729" spans="21:21" x14ac:dyDescent="0.25">
      <c r="U729"/>
    </row>
    <row r="730" spans="21:21" x14ac:dyDescent="0.25">
      <c r="U730"/>
    </row>
    <row r="731" spans="21:21" x14ac:dyDescent="0.25">
      <c r="U731"/>
    </row>
    <row r="732" spans="21:21" x14ac:dyDescent="0.25">
      <c r="U732"/>
    </row>
    <row r="733" spans="21:21" x14ac:dyDescent="0.25">
      <c r="U733"/>
    </row>
    <row r="734" spans="21:21" x14ac:dyDescent="0.25">
      <c r="U734"/>
    </row>
    <row r="735" spans="21:21" x14ac:dyDescent="0.25">
      <c r="U735"/>
    </row>
    <row r="736" spans="21:21" x14ac:dyDescent="0.25">
      <c r="U736"/>
    </row>
    <row r="737" spans="21:21" x14ac:dyDescent="0.25">
      <c r="U737"/>
    </row>
    <row r="738" spans="21:21" x14ac:dyDescent="0.25">
      <c r="U738"/>
    </row>
    <row r="739" spans="21:21" x14ac:dyDescent="0.25">
      <c r="U739"/>
    </row>
    <row r="740" spans="21:21" x14ac:dyDescent="0.25">
      <c r="U740"/>
    </row>
    <row r="741" spans="21:21" x14ac:dyDescent="0.25">
      <c r="U741"/>
    </row>
    <row r="742" spans="21:21" x14ac:dyDescent="0.25">
      <c r="U742"/>
    </row>
    <row r="743" spans="21:21" x14ac:dyDescent="0.25">
      <c r="U743"/>
    </row>
    <row r="744" spans="21:21" x14ac:dyDescent="0.25">
      <c r="U744"/>
    </row>
    <row r="745" spans="21:21" x14ac:dyDescent="0.25">
      <c r="U745"/>
    </row>
    <row r="746" spans="21:21" x14ac:dyDescent="0.25">
      <c r="U746"/>
    </row>
    <row r="747" spans="21:21" x14ac:dyDescent="0.25">
      <c r="U747"/>
    </row>
    <row r="748" spans="21:21" x14ac:dyDescent="0.25">
      <c r="U748"/>
    </row>
    <row r="749" spans="21:21" x14ac:dyDescent="0.25">
      <c r="U749"/>
    </row>
    <row r="750" spans="21:21" x14ac:dyDescent="0.25">
      <c r="U750"/>
    </row>
    <row r="751" spans="21:21" x14ac:dyDescent="0.25">
      <c r="U751"/>
    </row>
    <row r="752" spans="21:21" x14ac:dyDescent="0.25">
      <c r="U752"/>
    </row>
    <row r="753" spans="21:21" x14ac:dyDescent="0.25">
      <c r="U753"/>
    </row>
    <row r="754" spans="21:21" x14ac:dyDescent="0.25">
      <c r="U754"/>
    </row>
    <row r="755" spans="21:21" x14ac:dyDescent="0.25">
      <c r="U755"/>
    </row>
    <row r="756" spans="21:21" x14ac:dyDescent="0.25">
      <c r="U756"/>
    </row>
    <row r="757" spans="21:21" x14ac:dyDescent="0.25">
      <c r="U757"/>
    </row>
    <row r="758" spans="21:21" x14ac:dyDescent="0.25">
      <c r="U758"/>
    </row>
    <row r="759" spans="21:21" x14ac:dyDescent="0.25">
      <c r="U759"/>
    </row>
    <row r="760" spans="21:21" x14ac:dyDescent="0.25">
      <c r="U760"/>
    </row>
    <row r="761" spans="21:21" x14ac:dyDescent="0.25">
      <c r="U761"/>
    </row>
    <row r="762" spans="21:21" x14ac:dyDescent="0.25">
      <c r="U762"/>
    </row>
    <row r="763" spans="21:21" x14ac:dyDescent="0.25">
      <c r="U763"/>
    </row>
    <row r="764" spans="21:21" x14ac:dyDescent="0.25">
      <c r="U764"/>
    </row>
    <row r="765" spans="21:21" x14ac:dyDescent="0.25">
      <c r="U765"/>
    </row>
    <row r="766" spans="21:21" x14ac:dyDescent="0.25">
      <c r="U766"/>
    </row>
    <row r="767" spans="21:21" x14ac:dyDescent="0.25">
      <c r="U767"/>
    </row>
    <row r="768" spans="21:21" x14ac:dyDescent="0.25">
      <c r="U768"/>
    </row>
    <row r="769" spans="21:21" x14ac:dyDescent="0.25">
      <c r="U769"/>
    </row>
    <row r="770" spans="21:21" x14ac:dyDescent="0.25">
      <c r="U770"/>
    </row>
    <row r="771" spans="21:21" x14ac:dyDescent="0.25">
      <c r="U771"/>
    </row>
    <row r="772" spans="21:21" x14ac:dyDescent="0.25">
      <c r="U772"/>
    </row>
    <row r="773" spans="21:21" x14ac:dyDescent="0.25">
      <c r="U773"/>
    </row>
    <row r="774" spans="21:21" x14ac:dyDescent="0.25">
      <c r="U774"/>
    </row>
    <row r="775" spans="21:21" x14ac:dyDescent="0.25">
      <c r="U775"/>
    </row>
    <row r="776" spans="21:21" x14ac:dyDescent="0.25">
      <c r="U776"/>
    </row>
    <row r="777" spans="21:21" x14ac:dyDescent="0.25">
      <c r="U777"/>
    </row>
    <row r="778" spans="21:21" x14ac:dyDescent="0.25">
      <c r="U778"/>
    </row>
    <row r="779" spans="21:21" x14ac:dyDescent="0.25">
      <c r="U779"/>
    </row>
    <row r="780" spans="21:21" x14ac:dyDescent="0.25">
      <c r="U780"/>
    </row>
    <row r="781" spans="21:21" x14ac:dyDescent="0.25">
      <c r="U781"/>
    </row>
    <row r="782" spans="21:21" x14ac:dyDescent="0.25">
      <c r="U782"/>
    </row>
    <row r="783" spans="21:21" x14ac:dyDescent="0.25">
      <c r="U783"/>
    </row>
    <row r="784" spans="21:21" x14ac:dyDescent="0.25">
      <c r="U784"/>
    </row>
    <row r="785" spans="21:21" x14ac:dyDescent="0.25">
      <c r="U785"/>
    </row>
    <row r="786" spans="21:21" x14ac:dyDescent="0.25">
      <c r="U786"/>
    </row>
    <row r="787" spans="21:21" x14ac:dyDescent="0.25">
      <c r="U787"/>
    </row>
    <row r="788" spans="21:21" x14ac:dyDescent="0.25">
      <c r="U788"/>
    </row>
    <row r="789" spans="21:21" x14ac:dyDescent="0.25">
      <c r="U789"/>
    </row>
    <row r="790" spans="21:21" x14ac:dyDescent="0.25">
      <c r="U790"/>
    </row>
    <row r="791" spans="21:21" x14ac:dyDescent="0.25">
      <c r="U791"/>
    </row>
    <row r="792" spans="21:21" x14ac:dyDescent="0.25">
      <c r="U792"/>
    </row>
    <row r="793" spans="21:21" x14ac:dyDescent="0.25">
      <c r="U793"/>
    </row>
    <row r="794" spans="21:21" x14ac:dyDescent="0.25">
      <c r="U794"/>
    </row>
    <row r="795" spans="21:21" x14ac:dyDescent="0.25">
      <c r="U795"/>
    </row>
    <row r="796" spans="21:21" x14ac:dyDescent="0.25">
      <c r="U796"/>
    </row>
    <row r="797" spans="21:21" x14ac:dyDescent="0.25">
      <c r="U797"/>
    </row>
    <row r="798" spans="21:21" x14ac:dyDescent="0.25">
      <c r="U798"/>
    </row>
    <row r="799" spans="21:21" x14ac:dyDescent="0.25">
      <c r="U799"/>
    </row>
    <row r="800" spans="21:21" x14ac:dyDescent="0.25">
      <c r="U800"/>
    </row>
    <row r="801" spans="21:21" x14ac:dyDescent="0.25">
      <c r="U801"/>
    </row>
    <row r="802" spans="21:21" x14ac:dyDescent="0.25">
      <c r="U802"/>
    </row>
    <row r="803" spans="21:21" x14ac:dyDescent="0.25">
      <c r="U803"/>
    </row>
    <row r="804" spans="21:21" x14ac:dyDescent="0.25">
      <c r="U804"/>
    </row>
    <row r="805" spans="21:21" x14ac:dyDescent="0.25">
      <c r="U805"/>
    </row>
    <row r="806" spans="21:21" x14ac:dyDescent="0.25">
      <c r="U806"/>
    </row>
    <row r="807" spans="21:21" x14ac:dyDescent="0.25">
      <c r="U807"/>
    </row>
    <row r="808" spans="21:21" x14ac:dyDescent="0.25">
      <c r="U808"/>
    </row>
    <row r="809" spans="21:21" x14ac:dyDescent="0.25">
      <c r="U809"/>
    </row>
    <row r="810" spans="21:21" x14ac:dyDescent="0.25">
      <c r="U810"/>
    </row>
    <row r="811" spans="21:21" x14ac:dyDescent="0.25">
      <c r="U811"/>
    </row>
    <row r="812" spans="21:21" x14ac:dyDescent="0.25">
      <c r="U812"/>
    </row>
    <row r="813" spans="21:21" x14ac:dyDescent="0.25">
      <c r="U813"/>
    </row>
    <row r="814" spans="21:21" x14ac:dyDescent="0.25">
      <c r="U814"/>
    </row>
    <row r="815" spans="21:21" x14ac:dyDescent="0.25">
      <c r="U815"/>
    </row>
    <row r="816" spans="21:21" x14ac:dyDescent="0.25">
      <c r="U816"/>
    </row>
    <row r="817" spans="21:21" x14ac:dyDescent="0.25">
      <c r="U817"/>
    </row>
    <row r="818" spans="21:21" x14ac:dyDescent="0.25">
      <c r="U818"/>
    </row>
    <row r="819" spans="21:21" x14ac:dyDescent="0.25">
      <c r="U819"/>
    </row>
    <row r="820" spans="21:21" x14ac:dyDescent="0.25">
      <c r="U820"/>
    </row>
    <row r="821" spans="21:21" x14ac:dyDescent="0.25">
      <c r="U821"/>
    </row>
    <row r="822" spans="21:21" x14ac:dyDescent="0.25">
      <c r="U822"/>
    </row>
    <row r="823" spans="21:21" x14ac:dyDescent="0.25">
      <c r="U823"/>
    </row>
    <row r="824" spans="21:21" x14ac:dyDescent="0.25">
      <c r="U824"/>
    </row>
    <row r="825" spans="21:21" x14ac:dyDescent="0.25">
      <c r="U825"/>
    </row>
    <row r="826" spans="21:21" x14ac:dyDescent="0.25">
      <c r="U826"/>
    </row>
    <row r="827" spans="21:21" x14ac:dyDescent="0.25">
      <c r="U827"/>
    </row>
    <row r="828" spans="21:21" x14ac:dyDescent="0.25">
      <c r="U828"/>
    </row>
    <row r="829" spans="21:21" x14ac:dyDescent="0.25">
      <c r="U829"/>
    </row>
    <row r="830" spans="21:21" x14ac:dyDescent="0.25">
      <c r="U830"/>
    </row>
    <row r="831" spans="21:21" x14ac:dyDescent="0.25">
      <c r="U831"/>
    </row>
    <row r="832" spans="21:21" x14ac:dyDescent="0.25">
      <c r="U832"/>
    </row>
    <row r="833" spans="21:21" x14ac:dyDescent="0.25">
      <c r="U833"/>
    </row>
    <row r="834" spans="21:21" x14ac:dyDescent="0.25">
      <c r="U834"/>
    </row>
    <row r="835" spans="21:21" x14ac:dyDescent="0.25">
      <c r="U835"/>
    </row>
    <row r="836" spans="21:21" x14ac:dyDescent="0.25">
      <c r="U836"/>
    </row>
    <row r="837" spans="21:21" x14ac:dyDescent="0.25">
      <c r="U837"/>
    </row>
    <row r="838" spans="21:21" x14ac:dyDescent="0.25">
      <c r="U838"/>
    </row>
    <row r="839" spans="21:21" x14ac:dyDescent="0.25">
      <c r="U839"/>
    </row>
    <row r="840" spans="21:21" x14ac:dyDescent="0.25">
      <c r="U840"/>
    </row>
    <row r="841" spans="21:21" x14ac:dyDescent="0.25">
      <c r="U841"/>
    </row>
    <row r="842" spans="21:21" x14ac:dyDescent="0.25">
      <c r="U842"/>
    </row>
    <row r="843" spans="21:21" x14ac:dyDescent="0.25">
      <c r="U843"/>
    </row>
    <row r="844" spans="21:21" x14ac:dyDescent="0.25">
      <c r="U844"/>
    </row>
    <row r="845" spans="21:21" x14ac:dyDescent="0.25">
      <c r="U845"/>
    </row>
    <row r="846" spans="21:21" x14ac:dyDescent="0.25">
      <c r="U846"/>
    </row>
    <row r="847" spans="21:21" x14ac:dyDescent="0.25">
      <c r="U847"/>
    </row>
    <row r="848" spans="21:21" x14ac:dyDescent="0.25">
      <c r="U848"/>
    </row>
    <row r="849" spans="21:21" x14ac:dyDescent="0.25">
      <c r="U849"/>
    </row>
    <row r="850" spans="21:21" x14ac:dyDescent="0.25">
      <c r="U850"/>
    </row>
    <row r="851" spans="21:21" x14ac:dyDescent="0.25">
      <c r="U851"/>
    </row>
    <row r="852" spans="21:21" x14ac:dyDescent="0.25">
      <c r="U852"/>
    </row>
    <row r="853" spans="21:21" x14ac:dyDescent="0.25">
      <c r="U853"/>
    </row>
    <row r="854" spans="21:21" x14ac:dyDescent="0.25">
      <c r="U854"/>
    </row>
    <row r="855" spans="21:21" x14ac:dyDescent="0.25">
      <c r="U855"/>
    </row>
    <row r="856" spans="21:21" x14ac:dyDescent="0.25">
      <c r="U856"/>
    </row>
    <row r="857" spans="21:21" x14ac:dyDescent="0.25">
      <c r="U857"/>
    </row>
    <row r="858" spans="21:21" x14ac:dyDescent="0.25">
      <c r="U858"/>
    </row>
    <row r="859" spans="21:21" x14ac:dyDescent="0.25">
      <c r="U859"/>
    </row>
    <row r="860" spans="21:21" x14ac:dyDescent="0.25">
      <c r="U860"/>
    </row>
    <row r="861" spans="21:21" x14ac:dyDescent="0.25">
      <c r="U861"/>
    </row>
    <row r="862" spans="21:21" x14ac:dyDescent="0.25">
      <c r="U862"/>
    </row>
    <row r="863" spans="21:21" x14ac:dyDescent="0.25">
      <c r="U863"/>
    </row>
    <row r="864" spans="21:21" x14ac:dyDescent="0.25">
      <c r="U864"/>
    </row>
    <row r="865" spans="21:21" x14ac:dyDescent="0.25">
      <c r="U865"/>
    </row>
    <row r="866" spans="21:21" x14ac:dyDescent="0.25">
      <c r="U866"/>
    </row>
    <row r="867" spans="21:21" x14ac:dyDescent="0.25">
      <c r="U867"/>
    </row>
    <row r="868" spans="21:21" x14ac:dyDescent="0.25">
      <c r="U868"/>
    </row>
    <row r="869" spans="21:21" x14ac:dyDescent="0.25">
      <c r="U869"/>
    </row>
    <row r="870" spans="21:21" x14ac:dyDescent="0.25">
      <c r="U870"/>
    </row>
    <row r="871" spans="21:21" x14ac:dyDescent="0.25">
      <c r="U871"/>
    </row>
    <row r="872" spans="21:21" x14ac:dyDescent="0.25">
      <c r="U872"/>
    </row>
    <row r="873" spans="21:21" x14ac:dyDescent="0.25">
      <c r="U873"/>
    </row>
    <row r="874" spans="21:21" x14ac:dyDescent="0.25">
      <c r="U874"/>
    </row>
    <row r="875" spans="21:21" x14ac:dyDescent="0.25">
      <c r="U875"/>
    </row>
    <row r="876" spans="21:21" x14ac:dyDescent="0.25">
      <c r="U876"/>
    </row>
    <row r="877" spans="21:21" x14ac:dyDescent="0.25">
      <c r="U877"/>
    </row>
    <row r="878" spans="21:21" x14ac:dyDescent="0.25">
      <c r="U878"/>
    </row>
    <row r="879" spans="21:21" x14ac:dyDescent="0.25">
      <c r="U879"/>
    </row>
    <row r="880" spans="21:21" x14ac:dyDescent="0.25">
      <c r="U880"/>
    </row>
    <row r="881" spans="21:21" x14ac:dyDescent="0.25">
      <c r="U881"/>
    </row>
    <row r="882" spans="21:21" x14ac:dyDescent="0.25">
      <c r="U882"/>
    </row>
    <row r="883" spans="21:21" x14ac:dyDescent="0.25">
      <c r="U883"/>
    </row>
    <row r="884" spans="21:21" x14ac:dyDescent="0.25">
      <c r="U884"/>
    </row>
    <row r="885" spans="21:21" x14ac:dyDescent="0.25">
      <c r="U885"/>
    </row>
    <row r="886" spans="21:21" x14ac:dyDescent="0.25">
      <c r="U886"/>
    </row>
    <row r="887" spans="21:21" x14ac:dyDescent="0.25">
      <c r="U887"/>
    </row>
    <row r="888" spans="21:21" x14ac:dyDescent="0.25">
      <c r="U888"/>
    </row>
    <row r="889" spans="21:21" x14ac:dyDescent="0.25">
      <c r="U889"/>
    </row>
    <row r="890" spans="21:21" x14ac:dyDescent="0.25">
      <c r="U890"/>
    </row>
    <row r="891" spans="21:21" x14ac:dyDescent="0.25">
      <c r="U891"/>
    </row>
    <row r="892" spans="21:21" x14ac:dyDescent="0.25">
      <c r="U892"/>
    </row>
    <row r="893" spans="21:21" x14ac:dyDescent="0.25">
      <c r="U893"/>
    </row>
    <row r="894" spans="21:21" x14ac:dyDescent="0.25">
      <c r="U894"/>
    </row>
    <row r="895" spans="21:21" x14ac:dyDescent="0.25">
      <c r="U895"/>
    </row>
    <row r="896" spans="21:21" x14ac:dyDescent="0.25">
      <c r="U896"/>
    </row>
    <row r="897" spans="21:21" x14ac:dyDescent="0.25">
      <c r="U897"/>
    </row>
    <row r="898" spans="21:21" x14ac:dyDescent="0.25">
      <c r="U898"/>
    </row>
    <row r="899" spans="21:21" x14ac:dyDescent="0.25">
      <c r="U899"/>
    </row>
    <row r="900" spans="21:21" x14ac:dyDescent="0.25">
      <c r="U900"/>
    </row>
    <row r="901" spans="21:21" x14ac:dyDescent="0.25">
      <c r="U901"/>
    </row>
    <row r="902" spans="21:21" x14ac:dyDescent="0.25">
      <c r="U902"/>
    </row>
    <row r="903" spans="21:21" x14ac:dyDescent="0.25">
      <c r="U903"/>
    </row>
    <row r="904" spans="21:21" x14ac:dyDescent="0.25">
      <c r="U904"/>
    </row>
    <row r="905" spans="21:21" x14ac:dyDescent="0.25">
      <c r="U905"/>
    </row>
    <row r="906" spans="21:21" x14ac:dyDescent="0.25">
      <c r="U906"/>
    </row>
    <row r="907" spans="21:21" x14ac:dyDescent="0.25">
      <c r="U907"/>
    </row>
    <row r="908" spans="21:21" x14ac:dyDescent="0.25">
      <c r="U908"/>
    </row>
    <row r="909" spans="21:21" x14ac:dyDescent="0.25">
      <c r="U909"/>
    </row>
    <row r="910" spans="21:21" x14ac:dyDescent="0.25">
      <c r="U910"/>
    </row>
    <row r="911" spans="21:21" x14ac:dyDescent="0.25">
      <c r="U911"/>
    </row>
    <row r="912" spans="21:21" x14ac:dyDescent="0.25">
      <c r="U912"/>
    </row>
    <row r="913" spans="21:21" x14ac:dyDescent="0.25">
      <c r="U913"/>
    </row>
    <row r="914" spans="21:21" x14ac:dyDescent="0.25">
      <c r="U914"/>
    </row>
    <row r="915" spans="21:21" x14ac:dyDescent="0.25">
      <c r="U915"/>
    </row>
    <row r="916" spans="21:21" x14ac:dyDescent="0.25">
      <c r="U916"/>
    </row>
    <row r="917" spans="21:21" x14ac:dyDescent="0.25">
      <c r="U917"/>
    </row>
    <row r="918" spans="21:21" x14ac:dyDescent="0.25">
      <c r="U918"/>
    </row>
    <row r="919" spans="21:21" x14ac:dyDescent="0.25">
      <c r="U919"/>
    </row>
    <row r="920" spans="21:21" x14ac:dyDescent="0.25">
      <c r="U920"/>
    </row>
    <row r="921" spans="21:21" x14ac:dyDescent="0.25">
      <c r="U921"/>
    </row>
    <row r="922" spans="21:21" x14ac:dyDescent="0.25">
      <c r="U922"/>
    </row>
    <row r="923" spans="21:21" x14ac:dyDescent="0.25">
      <c r="U923"/>
    </row>
    <row r="924" spans="21:21" x14ac:dyDescent="0.25">
      <c r="U924"/>
    </row>
    <row r="925" spans="21:21" x14ac:dyDescent="0.25">
      <c r="U925"/>
    </row>
    <row r="926" spans="21:21" x14ac:dyDescent="0.25">
      <c r="U926"/>
    </row>
    <row r="927" spans="21:21" x14ac:dyDescent="0.25">
      <c r="U927"/>
    </row>
    <row r="928" spans="21:21" x14ac:dyDescent="0.25">
      <c r="U928"/>
    </row>
    <row r="929" spans="21:21" x14ac:dyDescent="0.25">
      <c r="U929"/>
    </row>
    <row r="930" spans="21:21" x14ac:dyDescent="0.25">
      <c r="U930"/>
    </row>
    <row r="931" spans="21:21" x14ac:dyDescent="0.25">
      <c r="U931"/>
    </row>
    <row r="932" spans="21:21" x14ac:dyDescent="0.25">
      <c r="U932"/>
    </row>
    <row r="933" spans="21:21" x14ac:dyDescent="0.25">
      <c r="U933"/>
    </row>
    <row r="934" spans="21:21" x14ac:dyDescent="0.25">
      <c r="U934"/>
    </row>
    <row r="935" spans="21:21" x14ac:dyDescent="0.25">
      <c r="U935"/>
    </row>
    <row r="936" spans="21:21" x14ac:dyDescent="0.25">
      <c r="U936"/>
    </row>
    <row r="937" spans="21:21" x14ac:dyDescent="0.25">
      <c r="U937"/>
    </row>
    <row r="938" spans="21:21" x14ac:dyDescent="0.25">
      <c r="U938"/>
    </row>
    <row r="939" spans="21:21" x14ac:dyDescent="0.25">
      <c r="U939"/>
    </row>
    <row r="940" spans="21:21" x14ac:dyDescent="0.25">
      <c r="U940"/>
    </row>
    <row r="941" spans="21:21" x14ac:dyDescent="0.25">
      <c r="U941"/>
    </row>
    <row r="942" spans="21:21" x14ac:dyDescent="0.25">
      <c r="U942"/>
    </row>
    <row r="943" spans="21:21" x14ac:dyDescent="0.25">
      <c r="U943"/>
    </row>
    <row r="944" spans="21:21" x14ac:dyDescent="0.25">
      <c r="U944"/>
    </row>
    <row r="945" spans="21:21" x14ac:dyDescent="0.25">
      <c r="U945"/>
    </row>
    <row r="946" spans="21:21" x14ac:dyDescent="0.25">
      <c r="U946"/>
    </row>
    <row r="947" spans="21:21" x14ac:dyDescent="0.25">
      <c r="U947"/>
    </row>
    <row r="948" spans="21:21" x14ac:dyDescent="0.25">
      <c r="U948"/>
    </row>
    <row r="949" spans="21:21" x14ac:dyDescent="0.25">
      <c r="U949"/>
    </row>
    <row r="950" spans="21:21" x14ac:dyDescent="0.25">
      <c r="U950"/>
    </row>
    <row r="951" spans="21:21" x14ac:dyDescent="0.25">
      <c r="U951"/>
    </row>
    <row r="952" spans="21:21" x14ac:dyDescent="0.25">
      <c r="U952"/>
    </row>
    <row r="953" spans="21:21" x14ac:dyDescent="0.25">
      <c r="U953"/>
    </row>
    <row r="954" spans="21:21" x14ac:dyDescent="0.25">
      <c r="U954"/>
    </row>
    <row r="955" spans="21:21" x14ac:dyDescent="0.25">
      <c r="U955"/>
    </row>
    <row r="956" spans="21:21" x14ac:dyDescent="0.25">
      <c r="U956"/>
    </row>
    <row r="957" spans="21:21" x14ac:dyDescent="0.25">
      <c r="U957"/>
    </row>
    <row r="958" spans="21:21" x14ac:dyDescent="0.25">
      <c r="U958"/>
    </row>
    <row r="959" spans="21:21" x14ac:dyDescent="0.25">
      <c r="U959"/>
    </row>
    <row r="960" spans="21:21" x14ac:dyDescent="0.25">
      <c r="U960"/>
    </row>
    <row r="961" spans="21:21" x14ac:dyDescent="0.25">
      <c r="U961"/>
    </row>
    <row r="962" spans="21:21" x14ac:dyDescent="0.25">
      <c r="U962"/>
    </row>
    <row r="963" spans="21:21" x14ac:dyDescent="0.25">
      <c r="U963"/>
    </row>
    <row r="964" spans="21:21" x14ac:dyDescent="0.25">
      <c r="U964"/>
    </row>
    <row r="965" spans="21:21" x14ac:dyDescent="0.25">
      <c r="U965"/>
    </row>
    <row r="966" spans="21:21" x14ac:dyDescent="0.25">
      <c r="U966"/>
    </row>
    <row r="967" spans="21:21" x14ac:dyDescent="0.25">
      <c r="U967"/>
    </row>
    <row r="968" spans="21:21" x14ac:dyDescent="0.25">
      <c r="U968"/>
    </row>
    <row r="969" spans="21:21" x14ac:dyDescent="0.25">
      <c r="U969"/>
    </row>
    <row r="970" spans="21:21" x14ac:dyDescent="0.25">
      <c r="U970"/>
    </row>
    <row r="971" spans="21:21" x14ac:dyDescent="0.25">
      <c r="U971"/>
    </row>
    <row r="972" spans="21:21" x14ac:dyDescent="0.25">
      <c r="U972"/>
    </row>
    <row r="973" spans="21:21" x14ac:dyDescent="0.25">
      <c r="U973"/>
    </row>
    <row r="974" spans="21:21" x14ac:dyDescent="0.25">
      <c r="U974"/>
    </row>
    <row r="975" spans="21:21" x14ac:dyDescent="0.25">
      <c r="U975"/>
    </row>
    <row r="976" spans="21:21" x14ac:dyDescent="0.25">
      <c r="U976"/>
    </row>
    <row r="977" spans="21:21" x14ac:dyDescent="0.25">
      <c r="U977"/>
    </row>
    <row r="978" spans="21:21" x14ac:dyDescent="0.25">
      <c r="U978"/>
    </row>
    <row r="979" spans="21:21" x14ac:dyDescent="0.25">
      <c r="U979"/>
    </row>
    <row r="980" spans="21:21" x14ac:dyDescent="0.25">
      <c r="U980"/>
    </row>
    <row r="981" spans="21:21" x14ac:dyDescent="0.25">
      <c r="U981"/>
    </row>
    <row r="982" spans="21:21" x14ac:dyDescent="0.25">
      <c r="U982"/>
    </row>
    <row r="983" spans="21:21" x14ac:dyDescent="0.25">
      <c r="U983"/>
    </row>
    <row r="984" spans="21:21" x14ac:dyDescent="0.25">
      <c r="U984"/>
    </row>
    <row r="985" spans="21:21" x14ac:dyDescent="0.25">
      <c r="U985"/>
    </row>
    <row r="986" spans="21:21" x14ac:dyDescent="0.25">
      <c r="U986"/>
    </row>
    <row r="987" spans="21:21" x14ac:dyDescent="0.25">
      <c r="U987"/>
    </row>
    <row r="988" spans="21:21" x14ac:dyDescent="0.25">
      <c r="U988"/>
    </row>
    <row r="989" spans="21:21" x14ac:dyDescent="0.25">
      <c r="U989"/>
    </row>
    <row r="990" spans="21:21" x14ac:dyDescent="0.25">
      <c r="U990"/>
    </row>
    <row r="991" spans="21:21" x14ac:dyDescent="0.25">
      <c r="U991"/>
    </row>
    <row r="992" spans="21:21" x14ac:dyDescent="0.25">
      <c r="U992"/>
    </row>
    <row r="993" spans="21:21" x14ac:dyDescent="0.25">
      <c r="U993"/>
    </row>
    <row r="994" spans="21:21" x14ac:dyDescent="0.25">
      <c r="U994"/>
    </row>
    <row r="995" spans="21:21" x14ac:dyDescent="0.25">
      <c r="U995"/>
    </row>
    <row r="996" spans="21:21" x14ac:dyDescent="0.25">
      <c r="U996"/>
    </row>
    <row r="997" spans="21:21" x14ac:dyDescent="0.25">
      <c r="U997"/>
    </row>
    <row r="998" spans="21:21" x14ac:dyDescent="0.25">
      <c r="U998"/>
    </row>
    <row r="999" spans="21:21" x14ac:dyDescent="0.25">
      <c r="U999"/>
    </row>
    <row r="1000" spans="21:21" x14ac:dyDescent="0.25">
      <c r="U1000"/>
    </row>
    <row r="1001" spans="21:21" x14ac:dyDescent="0.25">
      <c r="U1001"/>
    </row>
    <row r="1002" spans="21:21" x14ac:dyDescent="0.25">
      <c r="U1002"/>
    </row>
    <row r="1003" spans="21:21" x14ac:dyDescent="0.25">
      <c r="U1003"/>
    </row>
    <row r="1004" spans="21:21" x14ac:dyDescent="0.25">
      <c r="U1004"/>
    </row>
    <row r="1005" spans="21:21" x14ac:dyDescent="0.25">
      <c r="U1005"/>
    </row>
    <row r="1006" spans="21:21" x14ac:dyDescent="0.25">
      <c r="U1006"/>
    </row>
    <row r="1007" spans="21:21" x14ac:dyDescent="0.25">
      <c r="U1007"/>
    </row>
    <row r="1008" spans="21:21" x14ac:dyDescent="0.25">
      <c r="U1008"/>
    </row>
    <row r="1009" spans="21:21" x14ac:dyDescent="0.25">
      <c r="U1009"/>
    </row>
    <row r="1010" spans="21:21" x14ac:dyDescent="0.25">
      <c r="U1010"/>
    </row>
    <row r="1011" spans="21:21" x14ac:dyDescent="0.25">
      <c r="U1011"/>
    </row>
    <row r="1012" spans="21:21" x14ac:dyDescent="0.25">
      <c r="U1012"/>
    </row>
    <row r="1013" spans="21:21" x14ac:dyDescent="0.25">
      <c r="U1013"/>
    </row>
    <row r="1014" spans="21:21" x14ac:dyDescent="0.25">
      <c r="U1014"/>
    </row>
    <row r="1015" spans="21:21" x14ac:dyDescent="0.25">
      <c r="U1015"/>
    </row>
    <row r="1016" spans="21:21" x14ac:dyDescent="0.25">
      <c r="U1016"/>
    </row>
    <row r="1017" spans="21:21" x14ac:dyDescent="0.25">
      <c r="U1017"/>
    </row>
    <row r="1018" spans="21:21" x14ac:dyDescent="0.25">
      <c r="U1018"/>
    </row>
    <row r="1019" spans="21:21" x14ac:dyDescent="0.25">
      <c r="U1019"/>
    </row>
    <row r="1020" spans="21:21" x14ac:dyDescent="0.25">
      <c r="U1020"/>
    </row>
    <row r="1021" spans="21:21" x14ac:dyDescent="0.25">
      <c r="U1021"/>
    </row>
    <row r="1022" spans="21:21" x14ac:dyDescent="0.25">
      <c r="U1022"/>
    </row>
    <row r="1023" spans="21:21" x14ac:dyDescent="0.25">
      <c r="U1023"/>
    </row>
    <row r="1024" spans="21:21" x14ac:dyDescent="0.25">
      <c r="U1024"/>
    </row>
    <row r="1025" spans="21:21" x14ac:dyDescent="0.25">
      <c r="U1025"/>
    </row>
    <row r="1026" spans="21:21" x14ac:dyDescent="0.25">
      <c r="U1026"/>
    </row>
    <row r="1027" spans="21:21" x14ac:dyDescent="0.25">
      <c r="U1027"/>
    </row>
    <row r="1028" spans="21:21" x14ac:dyDescent="0.25">
      <c r="U1028"/>
    </row>
    <row r="1029" spans="21:21" x14ac:dyDescent="0.25">
      <c r="U1029"/>
    </row>
    <row r="1030" spans="21:21" x14ac:dyDescent="0.25">
      <c r="U1030"/>
    </row>
    <row r="1031" spans="21:21" x14ac:dyDescent="0.25">
      <c r="U1031"/>
    </row>
    <row r="1032" spans="21:21" x14ac:dyDescent="0.25">
      <c r="U1032"/>
    </row>
    <row r="1033" spans="21:21" x14ac:dyDescent="0.25">
      <c r="U1033"/>
    </row>
    <row r="1034" spans="21:21" x14ac:dyDescent="0.25">
      <c r="U1034"/>
    </row>
    <row r="1035" spans="21:21" x14ac:dyDescent="0.25">
      <c r="U1035"/>
    </row>
    <row r="1036" spans="21:21" x14ac:dyDescent="0.25">
      <c r="U1036"/>
    </row>
    <row r="1037" spans="21:21" x14ac:dyDescent="0.25">
      <c r="U1037"/>
    </row>
    <row r="1038" spans="21:21" x14ac:dyDescent="0.25">
      <c r="U1038"/>
    </row>
    <row r="1039" spans="21:21" x14ac:dyDescent="0.25">
      <c r="U1039"/>
    </row>
    <row r="1040" spans="21:21" x14ac:dyDescent="0.25">
      <c r="U1040"/>
    </row>
    <row r="1041" spans="21:21" x14ac:dyDescent="0.25">
      <c r="U1041"/>
    </row>
    <row r="1042" spans="21:21" x14ac:dyDescent="0.25">
      <c r="U1042"/>
    </row>
    <row r="1043" spans="21:21" x14ac:dyDescent="0.25">
      <c r="U1043"/>
    </row>
    <row r="1044" spans="21:21" x14ac:dyDescent="0.25">
      <c r="U1044"/>
    </row>
    <row r="1045" spans="21:21" x14ac:dyDescent="0.25">
      <c r="U1045"/>
    </row>
    <row r="1046" spans="21:21" x14ac:dyDescent="0.25">
      <c r="U1046"/>
    </row>
    <row r="1047" spans="21:21" x14ac:dyDescent="0.25">
      <c r="U1047"/>
    </row>
    <row r="1048" spans="21:21" x14ac:dyDescent="0.25">
      <c r="U1048"/>
    </row>
    <row r="1049" spans="21:21" x14ac:dyDescent="0.25">
      <c r="U1049"/>
    </row>
    <row r="1050" spans="21:21" x14ac:dyDescent="0.25">
      <c r="U1050"/>
    </row>
    <row r="1051" spans="21:21" x14ac:dyDescent="0.25">
      <c r="U1051"/>
    </row>
    <row r="1052" spans="21:21" x14ac:dyDescent="0.25">
      <c r="U1052"/>
    </row>
    <row r="1053" spans="21:21" x14ac:dyDescent="0.25">
      <c r="U1053"/>
    </row>
    <row r="1054" spans="21:21" x14ac:dyDescent="0.25">
      <c r="U1054"/>
    </row>
    <row r="1055" spans="21:21" x14ac:dyDescent="0.25">
      <c r="U1055"/>
    </row>
    <row r="1056" spans="21:21" x14ac:dyDescent="0.25">
      <c r="U1056"/>
    </row>
    <row r="1057" spans="21:21" x14ac:dyDescent="0.25">
      <c r="U1057"/>
    </row>
    <row r="1058" spans="21:21" x14ac:dyDescent="0.25">
      <c r="U1058"/>
    </row>
    <row r="1059" spans="21:21" x14ac:dyDescent="0.25">
      <c r="U1059"/>
    </row>
    <row r="1060" spans="21:21" x14ac:dyDescent="0.25">
      <c r="U1060"/>
    </row>
    <row r="1061" spans="21:21" x14ac:dyDescent="0.25">
      <c r="U1061"/>
    </row>
    <row r="1062" spans="21:21" x14ac:dyDescent="0.25">
      <c r="U1062"/>
    </row>
    <row r="1063" spans="21:21" x14ac:dyDescent="0.25">
      <c r="U1063"/>
    </row>
    <row r="1064" spans="21:21" x14ac:dyDescent="0.25">
      <c r="U1064"/>
    </row>
    <row r="1065" spans="21:21" x14ac:dyDescent="0.25">
      <c r="U1065"/>
    </row>
    <row r="1066" spans="21:21" x14ac:dyDescent="0.25">
      <c r="U1066"/>
    </row>
    <row r="1067" spans="21:21" x14ac:dyDescent="0.25">
      <c r="U1067"/>
    </row>
    <row r="1068" spans="21:21" x14ac:dyDescent="0.25">
      <c r="U1068"/>
    </row>
    <row r="1069" spans="21:21" x14ac:dyDescent="0.25">
      <c r="U1069"/>
    </row>
    <row r="1070" spans="21:21" x14ac:dyDescent="0.25">
      <c r="U1070"/>
    </row>
    <row r="1071" spans="21:21" x14ac:dyDescent="0.25">
      <c r="U1071"/>
    </row>
    <row r="1072" spans="21:21" x14ac:dyDescent="0.25">
      <c r="U1072"/>
    </row>
    <row r="1073" spans="21:21" x14ac:dyDescent="0.25">
      <c r="U1073"/>
    </row>
    <row r="1074" spans="21:21" x14ac:dyDescent="0.25">
      <c r="U1074"/>
    </row>
    <row r="1075" spans="21:21" x14ac:dyDescent="0.25">
      <c r="U1075"/>
    </row>
    <row r="1076" spans="21:21" x14ac:dyDescent="0.25">
      <c r="U1076"/>
    </row>
    <row r="1077" spans="21:21" x14ac:dyDescent="0.25">
      <c r="U1077"/>
    </row>
    <row r="1078" spans="21:21" x14ac:dyDescent="0.25">
      <c r="U1078"/>
    </row>
    <row r="1079" spans="21:21" x14ac:dyDescent="0.25">
      <c r="U1079"/>
    </row>
    <row r="1080" spans="21:21" x14ac:dyDescent="0.25">
      <c r="U1080"/>
    </row>
    <row r="1081" spans="21:21" x14ac:dyDescent="0.25">
      <c r="U1081"/>
    </row>
    <row r="1082" spans="21:21" x14ac:dyDescent="0.25">
      <c r="U1082"/>
    </row>
    <row r="1083" spans="21:21" x14ac:dyDescent="0.25">
      <c r="U1083"/>
    </row>
    <row r="1084" spans="21:21" x14ac:dyDescent="0.25">
      <c r="U1084"/>
    </row>
    <row r="1085" spans="21:21" x14ac:dyDescent="0.25">
      <c r="U1085"/>
    </row>
    <row r="1086" spans="21:21" x14ac:dyDescent="0.25">
      <c r="U1086"/>
    </row>
    <row r="1087" spans="21:21" x14ac:dyDescent="0.25">
      <c r="U1087"/>
    </row>
    <row r="1088" spans="21:21" x14ac:dyDescent="0.25">
      <c r="U1088"/>
    </row>
    <row r="1089" spans="21:21" x14ac:dyDescent="0.25">
      <c r="U1089"/>
    </row>
    <row r="1090" spans="21:21" x14ac:dyDescent="0.25">
      <c r="U1090"/>
    </row>
    <row r="1091" spans="21:21" x14ac:dyDescent="0.25">
      <c r="U1091"/>
    </row>
    <row r="1092" spans="21:21" x14ac:dyDescent="0.25">
      <c r="U1092"/>
    </row>
    <row r="1093" spans="21:21" x14ac:dyDescent="0.25">
      <c r="U1093"/>
    </row>
    <row r="1094" spans="21:21" x14ac:dyDescent="0.25">
      <c r="U1094"/>
    </row>
    <row r="1095" spans="21:21" x14ac:dyDescent="0.25">
      <c r="U1095"/>
    </row>
    <row r="1096" spans="21:21" x14ac:dyDescent="0.25">
      <c r="U1096"/>
    </row>
    <row r="1097" spans="21:21" x14ac:dyDescent="0.25">
      <c r="U1097"/>
    </row>
    <row r="1098" spans="21:21" x14ac:dyDescent="0.25">
      <c r="U1098"/>
    </row>
    <row r="1099" spans="21:21" x14ac:dyDescent="0.25">
      <c r="U1099"/>
    </row>
    <row r="1100" spans="21:21" x14ac:dyDescent="0.25">
      <c r="U1100"/>
    </row>
    <row r="1101" spans="21:21" x14ac:dyDescent="0.25">
      <c r="U1101"/>
    </row>
    <row r="1102" spans="21:21" x14ac:dyDescent="0.25">
      <c r="U1102"/>
    </row>
    <row r="1103" spans="21:21" x14ac:dyDescent="0.25">
      <c r="U1103"/>
    </row>
    <row r="1104" spans="21:21" x14ac:dyDescent="0.25">
      <c r="U1104"/>
    </row>
    <row r="1105" spans="21:21" x14ac:dyDescent="0.25">
      <c r="U1105"/>
    </row>
    <row r="1106" spans="21:21" x14ac:dyDescent="0.25">
      <c r="U1106"/>
    </row>
    <row r="1107" spans="21:21" x14ac:dyDescent="0.25">
      <c r="U1107"/>
    </row>
    <row r="1108" spans="21:21" x14ac:dyDescent="0.25">
      <c r="U1108"/>
    </row>
    <row r="1109" spans="21:21" x14ac:dyDescent="0.25">
      <c r="U1109"/>
    </row>
    <row r="1110" spans="21:21" x14ac:dyDescent="0.25">
      <c r="U1110"/>
    </row>
    <row r="1111" spans="21:21" x14ac:dyDescent="0.25">
      <c r="U1111"/>
    </row>
    <row r="1112" spans="21:21" x14ac:dyDescent="0.25">
      <c r="U1112"/>
    </row>
    <row r="1113" spans="21:21" x14ac:dyDescent="0.25">
      <c r="U1113"/>
    </row>
    <row r="1114" spans="21:21" x14ac:dyDescent="0.25">
      <c r="U1114"/>
    </row>
    <row r="1115" spans="21:21" x14ac:dyDescent="0.25">
      <c r="U1115"/>
    </row>
    <row r="1116" spans="21:21" x14ac:dyDescent="0.25">
      <c r="U1116"/>
    </row>
    <row r="1117" spans="21:21" x14ac:dyDescent="0.25">
      <c r="U1117"/>
    </row>
    <row r="1118" spans="21:21" x14ac:dyDescent="0.25">
      <c r="U1118"/>
    </row>
    <row r="1119" spans="21:21" x14ac:dyDescent="0.25">
      <c r="U1119"/>
    </row>
    <row r="1120" spans="21:21" x14ac:dyDescent="0.25">
      <c r="U1120"/>
    </row>
    <row r="1121" spans="21:21" x14ac:dyDescent="0.25">
      <c r="U1121"/>
    </row>
    <row r="1122" spans="21:21" x14ac:dyDescent="0.25">
      <c r="U1122"/>
    </row>
    <row r="1123" spans="21:21" x14ac:dyDescent="0.25">
      <c r="U1123"/>
    </row>
    <row r="1124" spans="21:21" x14ac:dyDescent="0.25">
      <c r="U1124"/>
    </row>
    <row r="1125" spans="21:21" x14ac:dyDescent="0.25">
      <c r="U1125"/>
    </row>
    <row r="1126" spans="21:21" x14ac:dyDescent="0.25">
      <c r="U1126"/>
    </row>
    <row r="1127" spans="21:21" x14ac:dyDescent="0.25">
      <c r="U1127"/>
    </row>
    <row r="1128" spans="21:21" x14ac:dyDescent="0.25">
      <c r="U1128"/>
    </row>
    <row r="1129" spans="21:21" x14ac:dyDescent="0.25">
      <c r="U1129"/>
    </row>
    <row r="1130" spans="21:21" x14ac:dyDescent="0.25">
      <c r="U1130"/>
    </row>
    <row r="1131" spans="21:21" x14ac:dyDescent="0.25">
      <c r="U1131"/>
    </row>
    <row r="1132" spans="21:21" x14ac:dyDescent="0.25">
      <c r="U1132"/>
    </row>
    <row r="1133" spans="21:21" x14ac:dyDescent="0.25">
      <c r="U1133"/>
    </row>
    <row r="1134" spans="21:21" x14ac:dyDescent="0.25">
      <c r="U1134"/>
    </row>
    <row r="1135" spans="21:21" x14ac:dyDescent="0.25">
      <c r="U1135"/>
    </row>
    <row r="1136" spans="21:21" x14ac:dyDescent="0.25">
      <c r="U1136"/>
    </row>
    <row r="1137" spans="21:21" x14ac:dyDescent="0.25">
      <c r="U1137"/>
    </row>
    <row r="1138" spans="21:21" x14ac:dyDescent="0.25">
      <c r="U1138"/>
    </row>
    <row r="1139" spans="21:21" x14ac:dyDescent="0.25">
      <c r="U1139"/>
    </row>
    <row r="1140" spans="21:21" x14ac:dyDescent="0.25">
      <c r="U1140"/>
    </row>
    <row r="1141" spans="21:21" x14ac:dyDescent="0.25">
      <c r="U1141"/>
    </row>
    <row r="1142" spans="21:21" x14ac:dyDescent="0.25">
      <c r="U1142"/>
    </row>
    <row r="1143" spans="21:21" x14ac:dyDescent="0.25">
      <c r="U1143"/>
    </row>
    <row r="1144" spans="21:21" x14ac:dyDescent="0.25">
      <c r="U1144"/>
    </row>
    <row r="1145" spans="21:21" x14ac:dyDescent="0.25">
      <c r="U1145"/>
    </row>
    <row r="1146" spans="21:21" x14ac:dyDescent="0.25">
      <c r="U1146"/>
    </row>
    <row r="1147" spans="21:21" x14ac:dyDescent="0.25">
      <c r="U1147"/>
    </row>
    <row r="1148" spans="21:21" x14ac:dyDescent="0.25">
      <c r="U1148"/>
    </row>
    <row r="1149" spans="21:21" x14ac:dyDescent="0.25">
      <c r="U1149"/>
    </row>
    <row r="1150" spans="21:21" x14ac:dyDescent="0.25">
      <c r="U1150"/>
    </row>
    <row r="1151" spans="21:21" x14ac:dyDescent="0.25">
      <c r="U1151"/>
    </row>
    <row r="1152" spans="21:21" x14ac:dyDescent="0.25">
      <c r="U1152"/>
    </row>
    <row r="1153" spans="21:21" x14ac:dyDescent="0.25">
      <c r="U1153"/>
    </row>
    <row r="1154" spans="21:21" x14ac:dyDescent="0.25">
      <c r="U1154"/>
    </row>
    <row r="1155" spans="21:21" x14ac:dyDescent="0.25">
      <c r="U1155"/>
    </row>
    <row r="1156" spans="21:21" x14ac:dyDescent="0.25">
      <c r="U1156"/>
    </row>
    <row r="1157" spans="21:21" x14ac:dyDescent="0.25">
      <c r="U1157"/>
    </row>
    <row r="1158" spans="21:21" x14ac:dyDescent="0.25">
      <c r="U1158"/>
    </row>
    <row r="1159" spans="21:21" x14ac:dyDescent="0.25">
      <c r="U1159"/>
    </row>
    <row r="1160" spans="21:21" x14ac:dyDescent="0.25">
      <c r="U1160"/>
    </row>
    <row r="1161" spans="21:21" x14ac:dyDescent="0.25">
      <c r="U1161"/>
    </row>
    <row r="1162" spans="21:21" x14ac:dyDescent="0.25">
      <c r="U1162"/>
    </row>
    <row r="1163" spans="21:21" x14ac:dyDescent="0.25">
      <c r="U1163"/>
    </row>
    <row r="1164" spans="21:21" x14ac:dyDescent="0.25">
      <c r="U1164"/>
    </row>
    <row r="1165" spans="21:21" x14ac:dyDescent="0.25">
      <c r="U1165"/>
    </row>
    <row r="1166" spans="21:21" x14ac:dyDescent="0.25">
      <c r="U1166"/>
    </row>
    <row r="1167" spans="21:21" x14ac:dyDescent="0.25">
      <c r="U1167"/>
    </row>
    <row r="1168" spans="21:21" x14ac:dyDescent="0.25">
      <c r="U1168"/>
    </row>
    <row r="1169" spans="21:21" x14ac:dyDescent="0.25">
      <c r="U1169"/>
    </row>
    <row r="1170" spans="21:21" x14ac:dyDescent="0.25">
      <c r="U1170"/>
    </row>
    <row r="1171" spans="21:21" x14ac:dyDescent="0.25">
      <c r="U1171"/>
    </row>
    <row r="1172" spans="21:21" x14ac:dyDescent="0.25">
      <c r="U1172"/>
    </row>
    <row r="1173" spans="21:21" x14ac:dyDescent="0.25">
      <c r="U1173"/>
    </row>
    <row r="1174" spans="21:21" x14ac:dyDescent="0.25">
      <c r="U1174"/>
    </row>
    <row r="1175" spans="21:21" x14ac:dyDescent="0.25">
      <c r="U1175"/>
    </row>
    <row r="1176" spans="21:21" x14ac:dyDescent="0.25">
      <c r="U1176"/>
    </row>
    <row r="1177" spans="21:21" x14ac:dyDescent="0.25">
      <c r="U1177"/>
    </row>
    <row r="1178" spans="21:21" x14ac:dyDescent="0.25">
      <c r="U1178"/>
    </row>
    <row r="1179" spans="21:21" x14ac:dyDescent="0.25">
      <c r="U1179"/>
    </row>
    <row r="1180" spans="21:21" x14ac:dyDescent="0.25">
      <c r="U1180"/>
    </row>
    <row r="1181" spans="21:21" x14ac:dyDescent="0.25">
      <c r="U1181"/>
    </row>
    <row r="1182" spans="21:21" x14ac:dyDescent="0.25">
      <c r="U1182"/>
    </row>
    <row r="1183" spans="21:21" x14ac:dyDescent="0.25">
      <c r="U1183"/>
    </row>
    <row r="1184" spans="21:21" x14ac:dyDescent="0.25">
      <c r="U1184"/>
    </row>
    <row r="1185" spans="21:21" x14ac:dyDescent="0.25">
      <c r="U1185"/>
    </row>
    <row r="1186" spans="21:21" x14ac:dyDescent="0.25">
      <c r="U1186"/>
    </row>
    <row r="1187" spans="21:21" x14ac:dyDescent="0.25">
      <c r="U1187"/>
    </row>
    <row r="1188" spans="21:21" x14ac:dyDescent="0.25">
      <c r="U1188"/>
    </row>
    <row r="1189" spans="21:21" x14ac:dyDescent="0.25">
      <c r="U1189"/>
    </row>
    <row r="1190" spans="21:21" x14ac:dyDescent="0.25">
      <c r="U1190"/>
    </row>
    <row r="1191" spans="21:21" x14ac:dyDescent="0.25">
      <c r="U1191"/>
    </row>
    <row r="1192" spans="21:21" x14ac:dyDescent="0.25">
      <c r="U1192"/>
    </row>
    <row r="1193" spans="21:21" x14ac:dyDescent="0.25">
      <c r="U1193"/>
    </row>
    <row r="1194" spans="21:21" x14ac:dyDescent="0.25">
      <c r="U1194"/>
    </row>
    <row r="1195" spans="21:21" x14ac:dyDescent="0.25">
      <c r="U1195"/>
    </row>
    <row r="1196" spans="21:21" x14ac:dyDescent="0.25">
      <c r="U1196"/>
    </row>
    <row r="1197" spans="21:21" x14ac:dyDescent="0.25">
      <c r="U1197"/>
    </row>
    <row r="1198" spans="21:21" x14ac:dyDescent="0.25">
      <c r="U1198"/>
    </row>
    <row r="1199" spans="21:21" x14ac:dyDescent="0.25">
      <c r="U1199"/>
    </row>
    <row r="1200" spans="21:21" x14ac:dyDescent="0.25">
      <c r="U1200"/>
    </row>
    <row r="1201" spans="21:21" x14ac:dyDescent="0.25">
      <c r="U1201"/>
    </row>
    <row r="1202" spans="21:21" x14ac:dyDescent="0.25">
      <c r="U1202"/>
    </row>
    <row r="1203" spans="21:21" x14ac:dyDescent="0.25">
      <c r="U1203"/>
    </row>
    <row r="1204" spans="21:21" x14ac:dyDescent="0.25">
      <c r="U1204"/>
    </row>
    <row r="1205" spans="21:21" x14ac:dyDescent="0.25">
      <c r="U1205"/>
    </row>
    <row r="1206" spans="21:21" x14ac:dyDescent="0.25">
      <c r="U1206"/>
    </row>
    <row r="1207" spans="21:21" x14ac:dyDescent="0.25">
      <c r="U1207"/>
    </row>
    <row r="1208" spans="21:21" x14ac:dyDescent="0.25">
      <c r="U1208"/>
    </row>
    <row r="1209" spans="21:21" x14ac:dyDescent="0.25">
      <c r="U1209"/>
    </row>
    <row r="1210" spans="21:21" x14ac:dyDescent="0.25">
      <c r="U1210"/>
    </row>
    <row r="1211" spans="21:21" x14ac:dyDescent="0.25">
      <c r="U1211"/>
    </row>
    <row r="1212" spans="21:21" x14ac:dyDescent="0.25">
      <c r="U1212"/>
    </row>
    <row r="1213" spans="21:21" x14ac:dyDescent="0.25">
      <c r="U1213"/>
    </row>
    <row r="1214" spans="21:21" x14ac:dyDescent="0.25">
      <c r="U1214"/>
    </row>
    <row r="1215" spans="21:21" x14ac:dyDescent="0.25">
      <c r="U1215"/>
    </row>
    <row r="1216" spans="21:21" x14ac:dyDescent="0.25">
      <c r="U1216"/>
    </row>
    <row r="1217" spans="21:21" x14ac:dyDescent="0.25">
      <c r="U1217"/>
    </row>
    <row r="1218" spans="21:21" x14ac:dyDescent="0.25">
      <c r="U1218"/>
    </row>
    <row r="1219" spans="21:21" x14ac:dyDescent="0.25">
      <c r="U1219"/>
    </row>
    <row r="1220" spans="21:21" x14ac:dyDescent="0.25">
      <c r="U1220"/>
    </row>
    <row r="1221" spans="21:21" x14ac:dyDescent="0.25">
      <c r="U1221"/>
    </row>
    <row r="1222" spans="21:21" x14ac:dyDescent="0.25">
      <c r="U1222"/>
    </row>
    <row r="1223" spans="21:21" x14ac:dyDescent="0.25">
      <c r="U1223"/>
    </row>
    <row r="1224" spans="21:21" x14ac:dyDescent="0.25">
      <c r="U1224"/>
    </row>
    <row r="1225" spans="21:21" x14ac:dyDescent="0.25">
      <c r="U1225"/>
    </row>
    <row r="1226" spans="21:21" x14ac:dyDescent="0.25">
      <c r="U1226"/>
    </row>
    <row r="1227" spans="21:21" x14ac:dyDescent="0.25">
      <c r="U1227"/>
    </row>
    <row r="1228" spans="21:21" x14ac:dyDescent="0.25">
      <c r="U1228"/>
    </row>
    <row r="1229" spans="21:21" x14ac:dyDescent="0.25">
      <c r="U1229"/>
    </row>
    <row r="1230" spans="21:21" x14ac:dyDescent="0.25">
      <c r="U1230"/>
    </row>
    <row r="1231" spans="21:21" x14ac:dyDescent="0.25">
      <c r="U1231"/>
    </row>
    <row r="1232" spans="21:21" x14ac:dyDescent="0.25">
      <c r="U1232"/>
    </row>
    <row r="1233" spans="21:21" x14ac:dyDescent="0.25">
      <c r="U1233"/>
    </row>
    <row r="1234" spans="21:21" x14ac:dyDescent="0.25">
      <c r="U1234"/>
    </row>
    <row r="1235" spans="21:21" x14ac:dyDescent="0.25">
      <c r="U1235"/>
    </row>
    <row r="1236" spans="21:21" x14ac:dyDescent="0.25">
      <c r="U1236"/>
    </row>
    <row r="1237" spans="21:21" x14ac:dyDescent="0.25">
      <c r="U1237"/>
    </row>
    <row r="1238" spans="21:21" x14ac:dyDescent="0.25">
      <c r="U1238"/>
    </row>
    <row r="1239" spans="21:21" x14ac:dyDescent="0.25">
      <c r="U1239"/>
    </row>
    <row r="1240" spans="21:21" x14ac:dyDescent="0.25">
      <c r="U1240"/>
    </row>
    <row r="1241" spans="21:21" x14ac:dyDescent="0.25">
      <c r="U1241"/>
    </row>
    <row r="1242" spans="21:21" x14ac:dyDescent="0.25">
      <c r="U1242"/>
    </row>
    <row r="1243" spans="21:21" x14ac:dyDescent="0.25">
      <c r="U1243"/>
    </row>
    <row r="1244" spans="21:21" x14ac:dyDescent="0.25">
      <c r="U1244"/>
    </row>
    <row r="1245" spans="21:21" x14ac:dyDescent="0.25">
      <c r="U1245"/>
    </row>
    <row r="1246" spans="21:21" x14ac:dyDescent="0.25">
      <c r="U1246"/>
    </row>
    <row r="1247" spans="21:21" x14ac:dyDescent="0.25">
      <c r="U1247"/>
    </row>
    <row r="1248" spans="21:21" x14ac:dyDescent="0.25">
      <c r="U1248"/>
    </row>
    <row r="1249" spans="21:21" x14ac:dyDescent="0.25">
      <c r="U1249"/>
    </row>
    <row r="1250" spans="21:21" x14ac:dyDescent="0.25">
      <c r="U1250"/>
    </row>
    <row r="1251" spans="21:21" x14ac:dyDescent="0.25">
      <c r="U1251"/>
    </row>
    <row r="1252" spans="21:21" x14ac:dyDescent="0.25">
      <c r="U1252"/>
    </row>
    <row r="1253" spans="21:21" x14ac:dyDescent="0.25">
      <c r="U1253"/>
    </row>
    <row r="1254" spans="21:21" x14ac:dyDescent="0.25">
      <c r="U1254"/>
    </row>
    <row r="1255" spans="21:21" x14ac:dyDescent="0.25">
      <c r="U1255"/>
    </row>
    <row r="1256" spans="21:21" x14ac:dyDescent="0.25">
      <c r="U1256"/>
    </row>
    <row r="1257" spans="21:21" x14ac:dyDescent="0.25">
      <c r="U1257"/>
    </row>
    <row r="1258" spans="21:21" x14ac:dyDescent="0.25">
      <c r="U1258"/>
    </row>
    <row r="1259" spans="21:21" x14ac:dyDescent="0.25">
      <c r="U1259"/>
    </row>
    <row r="1260" spans="21:21" x14ac:dyDescent="0.25">
      <c r="U1260"/>
    </row>
    <row r="1261" spans="21:21" x14ac:dyDescent="0.25">
      <c r="U1261"/>
    </row>
    <row r="1262" spans="21:21" x14ac:dyDescent="0.25">
      <c r="U1262"/>
    </row>
    <row r="1263" spans="21:21" x14ac:dyDescent="0.25">
      <c r="U1263"/>
    </row>
    <row r="1264" spans="21:21" x14ac:dyDescent="0.25">
      <c r="U1264"/>
    </row>
    <row r="1265" spans="21:21" x14ac:dyDescent="0.25">
      <c r="U1265"/>
    </row>
    <row r="1266" spans="21:21" x14ac:dyDescent="0.25">
      <c r="U1266"/>
    </row>
    <row r="1267" spans="21:21" x14ac:dyDescent="0.25">
      <c r="U1267"/>
    </row>
    <row r="1268" spans="21:21" x14ac:dyDescent="0.25">
      <c r="U1268"/>
    </row>
    <row r="1269" spans="21:21" x14ac:dyDescent="0.25">
      <c r="U1269"/>
    </row>
    <row r="1270" spans="21:21" x14ac:dyDescent="0.25">
      <c r="U1270"/>
    </row>
    <row r="1271" spans="21:21" x14ac:dyDescent="0.25">
      <c r="U1271"/>
    </row>
    <row r="1272" spans="21:21" x14ac:dyDescent="0.25">
      <c r="U1272"/>
    </row>
    <row r="1273" spans="21:21" x14ac:dyDescent="0.25">
      <c r="U1273"/>
    </row>
    <row r="1274" spans="21:21" x14ac:dyDescent="0.25">
      <c r="U1274"/>
    </row>
    <row r="1275" spans="21:21" x14ac:dyDescent="0.25">
      <c r="U1275"/>
    </row>
    <row r="1276" spans="21:21" x14ac:dyDescent="0.25">
      <c r="U1276"/>
    </row>
    <row r="1277" spans="21:21" x14ac:dyDescent="0.25">
      <c r="U1277"/>
    </row>
    <row r="1278" spans="21:21" x14ac:dyDescent="0.25">
      <c r="U1278"/>
    </row>
    <row r="1279" spans="21:21" x14ac:dyDescent="0.25">
      <c r="U1279"/>
    </row>
    <row r="1280" spans="21:21" x14ac:dyDescent="0.25">
      <c r="U1280"/>
    </row>
    <row r="1281" spans="21:21" x14ac:dyDescent="0.25">
      <c r="U1281"/>
    </row>
    <row r="1282" spans="21:21" x14ac:dyDescent="0.25">
      <c r="U1282"/>
    </row>
    <row r="1283" spans="21:21" x14ac:dyDescent="0.25">
      <c r="U1283"/>
    </row>
    <row r="1284" spans="21:21" x14ac:dyDescent="0.25">
      <c r="U1284"/>
    </row>
    <row r="1285" spans="21:21" x14ac:dyDescent="0.25">
      <c r="U1285"/>
    </row>
    <row r="1286" spans="21:21" x14ac:dyDescent="0.25">
      <c r="U1286"/>
    </row>
    <row r="1287" spans="21:21" x14ac:dyDescent="0.25">
      <c r="U1287"/>
    </row>
    <row r="1288" spans="21:21" x14ac:dyDescent="0.25">
      <c r="U1288"/>
    </row>
    <row r="1289" spans="21:21" x14ac:dyDescent="0.25">
      <c r="U1289"/>
    </row>
    <row r="1290" spans="21:21" x14ac:dyDescent="0.25">
      <c r="U1290"/>
    </row>
    <row r="1291" spans="21:21" x14ac:dyDescent="0.25">
      <c r="U1291"/>
    </row>
    <row r="1292" spans="21:21" x14ac:dyDescent="0.25">
      <c r="U1292"/>
    </row>
    <row r="1293" spans="21:21" x14ac:dyDescent="0.25">
      <c r="U1293"/>
    </row>
    <row r="1294" spans="21:21" x14ac:dyDescent="0.25">
      <c r="U1294"/>
    </row>
    <row r="1295" spans="21:21" x14ac:dyDescent="0.25">
      <c r="U1295"/>
    </row>
    <row r="1296" spans="21:21" x14ac:dyDescent="0.25">
      <c r="U1296"/>
    </row>
    <row r="1297" spans="21:21" x14ac:dyDescent="0.25">
      <c r="U1297"/>
    </row>
    <row r="1298" spans="21:21" x14ac:dyDescent="0.25">
      <c r="U1298"/>
    </row>
    <row r="1299" spans="21:21" x14ac:dyDescent="0.25">
      <c r="U1299"/>
    </row>
    <row r="1300" spans="21:21" x14ac:dyDescent="0.25">
      <c r="U1300"/>
    </row>
    <row r="1301" spans="21:21" x14ac:dyDescent="0.25">
      <c r="U1301"/>
    </row>
    <row r="1302" spans="21:21" x14ac:dyDescent="0.25">
      <c r="U1302"/>
    </row>
    <row r="1303" spans="21:21" x14ac:dyDescent="0.25">
      <c r="U1303"/>
    </row>
    <row r="1304" spans="21:21" x14ac:dyDescent="0.25">
      <c r="U1304"/>
    </row>
    <row r="1305" spans="21:21" x14ac:dyDescent="0.25">
      <c r="U1305"/>
    </row>
    <row r="1306" spans="21:21" x14ac:dyDescent="0.25">
      <c r="U1306"/>
    </row>
    <row r="1307" spans="21:21" x14ac:dyDescent="0.25">
      <c r="U1307"/>
    </row>
    <row r="1308" spans="21:21" x14ac:dyDescent="0.25">
      <c r="U1308"/>
    </row>
    <row r="1309" spans="21:21" x14ac:dyDescent="0.25">
      <c r="U1309"/>
    </row>
    <row r="1310" spans="21:21" x14ac:dyDescent="0.25">
      <c r="U1310"/>
    </row>
    <row r="1311" spans="21:21" x14ac:dyDescent="0.25">
      <c r="U1311"/>
    </row>
    <row r="1312" spans="21:21" x14ac:dyDescent="0.25">
      <c r="U1312"/>
    </row>
    <row r="1313" spans="21:21" x14ac:dyDescent="0.25">
      <c r="U1313"/>
    </row>
    <row r="1314" spans="21:21" x14ac:dyDescent="0.25">
      <c r="U1314"/>
    </row>
    <row r="1315" spans="21:21" x14ac:dyDescent="0.25">
      <c r="U1315"/>
    </row>
    <row r="1316" spans="21:21" x14ac:dyDescent="0.25">
      <c r="U1316"/>
    </row>
    <row r="1317" spans="21:21" x14ac:dyDescent="0.25">
      <c r="U1317"/>
    </row>
    <row r="1318" spans="21:21" x14ac:dyDescent="0.25">
      <c r="U1318"/>
    </row>
    <row r="1319" spans="21:21" x14ac:dyDescent="0.25">
      <c r="U1319"/>
    </row>
    <row r="1320" spans="21:21" x14ac:dyDescent="0.25">
      <c r="U1320"/>
    </row>
    <row r="1321" spans="21:21" x14ac:dyDescent="0.25">
      <c r="U1321"/>
    </row>
    <row r="1322" spans="21:21" x14ac:dyDescent="0.25">
      <c r="U1322"/>
    </row>
    <row r="1323" spans="21:21" x14ac:dyDescent="0.25">
      <c r="U1323"/>
    </row>
    <row r="1324" spans="21:21" x14ac:dyDescent="0.25">
      <c r="U1324"/>
    </row>
    <row r="1325" spans="21:21" x14ac:dyDescent="0.25">
      <c r="U1325"/>
    </row>
    <row r="1326" spans="21:21" x14ac:dyDescent="0.25">
      <c r="U1326"/>
    </row>
    <row r="1327" spans="21:21" x14ac:dyDescent="0.25">
      <c r="U1327"/>
    </row>
  </sheetData>
  <sortState xmlns:xlrd2="http://schemas.microsoft.com/office/spreadsheetml/2017/richdata2" ref="U3:V7">
    <sortCondition descending="1" ref="V4"/>
  </sortState>
  <mergeCells count="14">
    <mergeCell ref="A2:B2"/>
    <mergeCell ref="D2:E2"/>
    <mergeCell ref="K2:L2"/>
    <mergeCell ref="Q2:R2"/>
    <mergeCell ref="A1:J1"/>
    <mergeCell ref="K1:T1"/>
    <mergeCell ref="Q9:R9"/>
    <mergeCell ref="G2:J2"/>
    <mergeCell ref="U1:AM1"/>
    <mergeCell ref="AN1:AX1"/>
    <mergeCell ref="G45:H45"/>
    <mergeCell ref="Q16:R16"/>
    <mergeCell ref="U2:Y2"/>
    <mergeCell ref="N2:O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9995"/>
  <sheetViews>
    <sheetView workbookViewId="0">
      <selection activeCell="X10" sqref="X10"/>
    </sheetView>
  </sheetViews>
  <sheetFormatPr defaultRowHeight="15"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4"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4"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4"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4"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4"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4"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4"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4"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4"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X10">
        <f>COUNTA(X12:X1890)</f>
        <v>1850</v>
      </c>
    </row>
    <row r="11" spans="1:24"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4"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X12" t="str" cm="1">
        <f t="array" ref="X12:X1861">_xlfn.UNIQUE(Q2:Q9995)</f>
        <v>Bush Somerset Collection Bookcase</v>
      </c>
    </row>
    <row r="13" spans="1:24"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X13" t="str">
        <v>Hon Deluxe Fabric Upholstered Stacking Chairs, Rounded Back</v>
      </c>
    </row>
    <row r="14" spans="1:24"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X14" t="str">
        <v>Self-Adhesive Address Labels for Typewriters by Universal</v>
      </c>
    </row>
    <row r="15" spans="1:24"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X15" t="str">
        <v>Bretford CR4500 Series Slim Rectangular Table</v>
      </c>
    </row>
    <row r="16" spans="1:24"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X16" t="str">
        <v>Eldon Fold 'N Roll Cart System</v>
      </c>
    </row>
    <row r="17" spans="1:24"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X17" t="str">
        <v>Eldon Expressions Wood and Plastic Desk Accessories, Cherry Wood</v>
      </c>
    </row>
    <row r="18" spans="1:24"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X18" t="str">
        <v>Newell 322</v>
      </c>
    </row>
    <row r="19" spans="1:24"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X19" t="str">
        <v>Mitel 5320 IP Phone VoIP phone</v>
      </c>
    </row>
    <row r="20" spans="1:24"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X20" t="str">
        <v>DXL Angle-View Binders with Locking Rings by Samsill</v>
      </c>
    </row>
    <row r="21" spans="1:24"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X21" t="str">
        <v>Belkin F5C206VTEL 6 Outlet Surge</v>
      </c>
    </row>
    <row r="22" spans="1:24"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X22" t="str">
        <v>Chromcraft Rectangular Conference Tables</v>
      </c>
    </row>
    <row r="23" spans="1:24"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X23" t="str">
        <v>Konftel 250 Conference phone - Charcoal black</v>
      </c>
    </row>
    <row r="24" spans="1:24"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X24" t="str">
        <v>Xerox 1967</v>
      </c>
    </row>
    <row r="25" spans="1:24"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X25" t="str">
        <v>Fellowes PB200 Plastic Comb Binding Machine</v>
      </c>
    </row>
    <row r="26" spans="1:24"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X26" t="str">
        <v>Holmes Replacement Filter for HEPA Air Cleaner, Very Large Room, HEPA Filter</v>
      </c>
    </row>
    <row r="27" spans="1:24"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X27" t="str">
        <v>Storex DuraTech Recycled Plastic Frosted Binders</v>
      </c>
    </row>
    <row r="28" spans="1:24"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X28" t="str">
        <v>Stur-D-Stor Shelving, Vertical 5-Shelf: 72"H x 36"W x 18 1/2"D</v>
      </c>
    </row>
    <row r="29" spans="1:24"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X29" t="str">
        <v>Fellowes Super Stor/Drawer</v>
      </c>
    </row>
    <row r="30" spans="1:24"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X30" t="str">
        <v>Newell 341</v>
      </c>
    </row>
    <row r="31" spans="1:24"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X31" t="str">
        <v>Cisco SPA 501G IP Phone</v>
      </c>
    </row>
    <row r="32" spans="1:24"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X32" t="str">
        <v>Wilson Jones Hanging View Binder, White, 1"</v>
      </c>
    </row>
    <row r="33" spans="1:24"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X33" t="str">
        <v>Newell 318</v>
      </c>
    </row>
    <row r="34" spans="1:24"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X34" t="str">
        <v>Acco Six-Outlet Power Strip, 4' Cord Length</v>
      </c>
    </row>
    <row r="35" spans="1:24"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X35" t="str">
        <v>Global Deluxe Stacking Chair, Gray</v>
      </c>
    </row>
    <row r="36" spans="1:24"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X36" t="str">
        <v>Wilson Jones Active Use Binders</v>
      </c>
    </row>
    <row r="37" spans="1:24"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X37" t="str">
        <v>Imation 8GB Mini TravelDrive USB 2.0 Flash Drive</v>
      </c>
    </row>
    <row r="38" spans="1:24"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X38" t="str">
        <v>Riverside Palais Royal Lawyers Bookcase, Royale Cherry Finish</v>
      </c>
    </row>
    <row r="39" spans="1:24"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X39" t="str">
        <v>Avery Recycled Flexi-View Covers for Binding Systems</v>
      </c>
    </row>
    <row r="40" spans="1:24"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X40" t="str">
        <v>Howard Miller 13-3/4" Diameter Brushed Chrome Round Wall Clock</v>
      </c>
    </row>
    <row r="41" spans="1:24"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X41" t="str">
        <v>Poly String Tie Envelopes</v>
      </c>
    </row>
    <row r="42" spans="1:24"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X42" t="str">
        <v>BOSTON Model 1800 Electric Pencil Sharpeners, Putty/Woodgrain</v>
      </c>
    </row>
    <row r="43" spans="1:24"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X43" t="str">
        <v>Acco Pressboard Covers with Storage Hooks, 14 7/8" x 11", Executive Red</v>
      </c>
    </row>
    <row r="44" spans="1:24"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X44" t="str">
        <v>Lumber Crayons</v>
      </c>
    </row>
    <row r="45" spans="1:24"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X45" t="str">
        <v>Easy-staple paper</v>
      </c>
    </row>
    <row r="46" spans="1:24"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X46" t="str">
        <v>GE 30524EE4</v>
      </c>
    </row>
    <row r="47" spans="1:24"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X47" t="str">
        <v>Electrix Architect's Clamp-On Swing Arm Lamp, Black</v>
      </c>
    </row>
    <row r="48" spans="1:24"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X48" t="str">
        <v>#10-4 1/8" x 9 1/2" Premium Diagonal Seam Envelopes</v>
      </c>
    </row>
    <row r="49" spans="1:24"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X49" t="str">
        <v>Atlantic Metals Mobile 3-Shelf Bookcases, Custom Colors</v>
      </c>
    </row>
    <row r="50" spans="1:24"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X50" t="str">
        <v>Global Fabric Manager's Chair, Dark Gray</v>
      </c>
    </row>
    <row r="51" spans="1:24"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X51" t="str">
        <v>Plantronics HL10 Handset Lifter</v>
      </c>
    </row>
    <row r="52" spans="1:24"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X52" t="str">
        <v>Panasonic Kx-TS550</v>
      </c>
    </row>
    <row r="53" spans="1:24"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X53" t="str">
        <v>Eldon Base for stackable storage shelf, platinum</v>
      </c>
    </row>
    <row r="54" spans="1:24"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X54" t="str">
        <v>Advantus 10-Drawer Portable Organizer, Chrome Metal Frame, Smoke Drawers</v>
      </c>
    </row>
    <row r="55" spans="1:24"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X55" t="str">
        <v>Verbatim 25 GB 6x Blu-ray Single Layer Recordable Disc, 25/Pack</v>
      </c>
    </row>
    <row r="56" spans="1:24"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X56" t="str">
        <v>Wilson Jones Leather-Like Binders with DublLock Round Rings</v>
      </c>
    </row>
    <row r="57" spans="1:24"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X57" t="str">
        <v>Gould Plastics 9-Pocket Panel Bin, 18-3/8w x 5-1/4d x 20-1/2h, Black</v>
      </c>
    </row>
    <row r="58" spans="1:24"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X58" t="str">
        <v>Imation 8gb Micro Traveldrive Usb 2.0 Flash Drive</v>
      </c>
    </row>
    <row r="59" spans="1:24"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X59" t="str">
        <v>LF Elite 3D Dazzle Designer Hard Case Cover, Lf Stylus Pen and Wiper For Apple Iphone 5c Mini Lite</v>
      </c>
    </row>
    <row r="60" spans="1:24"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X60" t="str">
        <v>C-Line Peel &amp; Stick Add-On Filing Pockets, 8-3/4 x 5-1/8, 10/Pack</v>
      </c>
    </row>
    <row r="61" spans="1:24"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X61" t="str">
        <v>Avery 485</v>
      </c>
    </row>
    <row r="62" spans="1:24"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X62" t="str">
        <v>Longer-Life Soft White Bulbs</v>
      </c>
    </row>
    <row r="63" spans="1:24"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X63" t="str">
        <v>Global Leather Task Chair, Black</v>
      </c>
    </row>
    <row r="64" spans="1:24"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X64" t="str">
        <v>Advantus Push Pins</v>
      </c>
    </row>
    <row r="65" spans="1:24"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X65" t="str">
        <v>AT&amp;T CL83451 4-Handset Telephone</v>
      </c>
    </row>
    <row r="66" spans="1:24"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X66" t="str">
        <v>Home/Office Personal File Carts</v>
      </c>
    </row>
    <row r="67" spans="1:24"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X67" t="str">
        <v>Xerox 232</v>
      </c>
    </row>
    <row r="68" spans="1:24"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X68" t="str">
        <v>Novimex Turbo Task Chair</v>
      </c>
    </row>
    <row r="69" spans="1:24"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X69" t="str">
        <v>Array Parchment Paper, Assorted Colors</v>
      </c>
    </row>
    <row r="70" spans="1:24"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X70" t="str">
        <v>Plastic Binding Combs</v>
      </c>
    </row>
    <row r="71" spans="1:24"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X71" t="str">
        <v>Prang Dustless Chalk Sticks</v>
      </c>
    </row>
    <row r="72" spans="1:24"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X72" t="str">
        <v>Verbatim 25 GB 6x Blu-ray Single Layer Recordable Disc, 3/Pack</v>
      </c>
    </row>
    <row r="73" spans="1:24"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X73" t="str">
        <v>Acco PRESSTEX Data Binder with Storage Hooks, Dark Blue, 14 7/8" X 11"</v>
      </c>
    </row>
    <row r="74" spans="1:24"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X74" t="str">
        <v>Xerox 1943</v>
      </c>
    </row>
    <row r="75" spans="1:24"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X75" t="str">
        <v>Luxo Economy Swing Arm Lamp</v>
      </c>
    </row>
    <row r="76" spans="1:24"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X76" t="str">
        <v>Global Value Mid-Back Manager's Chair, Gray</v>
      </c>
    </row>
    <row r="77" spans="1:24"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X77" t="str">
        <v>Hunt BOSTON Model 1606 High-Volume Electric Pencil Sharpener, Beige</v>
      </c>
    </row>
    <row r="78" spans="1:24"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X78" t="str">
        <v>netTALK DUO VoIP Telephone Service</v>
      </c>
    </row>
    <row r="79" spans="1:24"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X79" t="str">
        <v>Snap-A-Way Black Print Carbonless Ruled Speed Letter, Triplicate</v>
      </c>
    </row>
    <row r="80" spans="1:24"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X80" t="str">
        <v>Avery Binding System Hidden Tab Executive Style Index Sets</v>
      </c>
    </row>
    <row r="81" spans="1:24"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X81" t="str">
        <v>Telephone Message Books with Fax/Mobile Section, 5 1/2" x 3 3/16"</v>
      </c>
    </row>
    <row r="82" spans="1:24"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X82" t="str">
        <v>High-Back Leather Manager's Chair</v>
      </c>
    </row>
    <row r="83" spans="1:24"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X83" t="str">
        <v>Tenex Traditional Chairmats for Medium Pile Carpet, Standard Lip, 36" x 48"</v>
      </c>
    </row>
    <row r="84" spans="1:24"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X84" t="str">
        <v>Safco Industrial Wire Shelving System</v>
      </c>
    </row>
    <row r="85" spans="1:24"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X85" t="str">
        <v>Economy Binders</v>
      </c>
    </row>
    <row r="86" spans="1:24"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X86" t="str">
        <v>6" Cubicle Wall Clock, Black</v>
      </c>
    </row>
    <row r="87" spans="1:24"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X87" t="str">
        <v>SimpliFile Personal File, Black Granite, 15w x 6-15/16d x 11-1/4h</v>
      </c>
    </row>
    <row r="88" spans="1:24"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X88" t="str">
        <v>Eldon Expressions Desk Accessory, Wood Pencil Holder, Oak</v>
      </c>
    </row>
    <row r="89" spans="1:24"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X89" t="str">
        <v>1.7 Cubic Foot Compact "Cube" Office Refrigerators</v>
      </c>
    </row>
    <row r="90" spans="1:24"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X90" t="str">
        <v>Avery Heavy-Duty EZD  Binder With Locking Rings</v>
      </c>
    </row>
    <row r="91" spans="1:24"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X91" t="str">
        <v>Premium Writing Pencils, Soft, #2 by Central Association for the Blind</v>
      </c>
    </row>
    <row r="92" spans="1:24"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X92" t="str">
        <v>Sortfiler Multipurpose Personal File Organizer, Black</v>
      </c>
    </row>
    <row r="93" spans="1:24"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X93" t="str">
        <v>Jet-Pak Recycled Peel 'N' Seal Padded Mailers</v>
      </c>
    </row>
    <row r="94" spans="1:24"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X94" t="str">
        <v>Safco Industrial Wire Shelving</v>
      </c>
    </row>
    <row r="95" spans="1:24"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X95" t="str">
        <v>Novimex Swivel Fabric Task Chair</v>
      </c>
    </row>
    <row r="96" spans="1:24"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X96" t="str">
        <v>Logitech LS21 Speaker System - PC Multimedia - 2.1-CH - Wired</v>
      </c>
    </row>
    <row r="97" spans="1:24"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X97" t="str">
        <v>Avery 511</v>
      </c>
    </row>
    <row r="98" spans="1:24"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X98" t="str">
        <v>Eldon Portable Mobile Manager</v>
      </c>
    </row>
    <row r="99" spans="1:24"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X99" t="str">
        <v>Turquoise Lead Holder with Pocket Clip</v>
      </c>
    </row>
    <row r="100" spans="1:24"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X100" t="str">
        <v>Xerox 1995</v>
      </c>
    </row>
    <row r="101" spans="1:24"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X101" t="str">
        <v>Xerox 1999</v>
      </c>
    </row>
    <row r="102" spans="1:24"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X102" t="str">
        <v>Seth Thomas 13 1/2" Wall Clock</v>
      </c>
    </row>
    <row r="103" spans="1:24"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X103" t="str">
        <v>Ibico Standard Transparent Covers</v>
      </c>
    </row>
    <row r="104" spans="1:24"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X104" t="str">
        <v>Flexible Leather- Look Classic Collection Ring Binder</v>
      </c>
    </row>
    <row r="105" spans="1:24"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X105" t="str">
        <v>9-3/4 Diameter Round Wall Clock</v>
      </c>
    </row>
    <row r="106" spans="1:24"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X106" t="str">
        <v>Trimflex Flexible Post Binders</v>
      </c>
    </row>
    <row r="107" spans="1:24"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X107" t="str">
        <v>Fellowes Basic Home/Office Series Surge Protectors</v>
      </c>
    </row>
    <row r="108" spans="1:24"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X108" t="str">
        <v>Avery Personal Creations Heavyweight Cards</v>
      </c>
    </row>
    <row r="109" spans="1:24"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X109" t="str">
        <v>SanDisk Ultra 64 GB MicroSDHC Class 10 Memory Card</v>
      </c>
    </row>
    <row r="110" spans="1:24"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X110" t="str">
        <v>Avery Hidden Tab Dividers for Binding Systems</v>
      </c>
    </row>
    <row r="111" spans="1:24"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X111" t="str">
        <v>Universal Premium White Copier/Laser Paper (20Lb. and 87 Bright)</v>
      </c>
    </row>
    <row r="112" spans="1:24"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X112" t="str">
        <v>Logitech K350 2.4Ghz Wireless Keyboard</v>
      </c>
    </row>
    <row r="113" spans="1:24"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X113" t="str">
        <v>Deflect-o DuraMat Lighweight, Studded, Beveled Mat for Low Pile Carpeting</v>
      </c>
    </row>
    <row r="114" spans="1:24"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X114" t="str">
        <v>Avery Trapezoid Ring Binder, 3" Capacity, Black, 1040 sheets</v>
      </c>
    </row>
    <row r="115" spans="1:24"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X115" t="str">
        <v>Memorex Mini Travel Drive 8 GB USB 2.0 Flash Drive</v>
      </c>
    </row>
    <row r="116" spans="1:24"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X116" t="str">
        <v>Speck Products Candyshell Flip Case</v>
      </c>
    </row>
    <row r="117" spans="1:24"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X117" t="str">
        <v>Newell Chalk Holder</v>
      </c>
    </row>
    <row r="118" spans="1:24"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X118" t="str">
        <v>Logitech Gaming G510s - Keyboard</v>
      </c>
    </row>
    <row r="119" spans="1:24"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X119" t="str">
        <v>Magnifier Swing Arm Lamp</v>
      </c>
    </row>
    <row r="120" spans="1:24"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X120" t="str">
        <v>Hunt PowerHouse Electric Pencil Sharpener, Blue</v>
      </c>
    </row>
    <row r="121" spans="1:24"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X121" t="str">
        <v>Avery Durable Plastic 1" Binders</v>
      </c>
    </row>
    <row r="122" spans="1:24"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X122" t="str">
        <v>OIC Colored Binder Clips, Assorted Sizes</v>
      </c>
    </row>
    <row r="123" spans="1:24"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X123" t="str">
        <v>Redi-Strip #10 Envelopes, 4 1/8 x 9 1/2</v>
      </c>
    </row>
    <row r="124" spans="1:24"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X124" t="str">
        <v>Xerox 1921</v>
      </c>
    </row>
    <row r="125" spans="1:24"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X125" t="str">
        <v>Tyvek  Top-Opening Peel &amp; Seel Envelopes, Plain White</v>
      </c>
    </row>
    <row r="126" spans="1:24"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X126" t="str">
        <v>Hon Racetrack Conference Tables</v>
      </c>
    </row>
    <row r="127" spans="1:24"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X127" t="str">
        <v>GBC DocuBind 300 Electric Binding Machine</v>
      </c>
    </row>
    <row r="128" spans="1:24"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X128" t="str">
        <v>Artistic Insta-Plaque</v>
      </c>
    </row>
    <row r="129" spans="1:24"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X129" t="str">
        <v>Companion Letter/Legal File, Black</v>
      </c>
    </row>
    <row r="130" spans="1:24"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X130" t="str">
        <v>Globe Weis Peel &amp; Seel First Class Envelopes</v>
      </c>
    </row>
    <row r="131" spans="1:24"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X131" t="str">
        <v>KLD Oscar II Style Snap-on Ultra Thin Side Flip Synthetic Leather Cover Case for HTC One HTC M7</v>
      </c>
    </row>
    <row r="132" spans="1:24"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X132" t="str">
        <v>Global Deluxe High-Back Manager's Chair</v>
      </c>
    </row>
    <row r="133" spans="1:24"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X133" t="str">
        <v>Bevis 44 x 96 Conference Tables</v>
      </c>
    </row>
    <row r="134" spans="1:24"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X134" t="str">
        <v>Avery Durable Slant Ring Binders, No Labels</v>
      </c>
    </row>
    <row r="135" spans="1:24"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X135" t="str">
        <v>Trav-L-File Heavy-Duty Shuttle II, Black</v>
      </c>
    </row>
    <row r="136" spans="1:24"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X136" t="str">
        <v>Global Task Chair, Black</v>
      </c>
    </row>
    <row r="137" spans="1:24"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X137" t="str">
        <v>Eldon Cleatmat Plus Chair Mats for High Pile Carpets</v>
      </c>
    </row>
    <row r="138" spans="1:24"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X138" t="str">
        <v>Anker 36W 4-Port USB Wall Charger Travel Power Adapter for iPhone 5s 5c 5</v>
      </c>
    </row>
    <row r="139" spans="1:24"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X139" t="str">
        <v>Xerox 1916</v>
      </c>
    </row>
    <row r="140" spans="1:24"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X140" t="str">
        <v>Staples</v>
      </c>
    </row>
    <row r="141" spans="1:24"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X141" t="str">
        <v>Xerox 195</v>
      </c>
    </row>
    <row r="142" spans="1:24"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X142" t="str">
        <v>Xerox 1880</v>
      </c>
    </row>
    <row r="143" spans="1:24"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X143" t="str">
        <v>Sanford Colorific Colored Pencils, 12/Box</v>
      </c>
    </row>
    <row r="144" spans="1:24"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X144" t="str">
        <v>Ideal Clamps</v>
      </c>
    </row>
    <row r="145" spans="1:24"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X145" t="str">
        <v>GBC Wire Binding Strips</v>
      </c>
    </row>
    <row r="146" spans="1:24"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X146" t="str">
        <v>Fiskars Softgrip Scissors</v>
      </c>
    </row>
    <row r="147" spans="1:24"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X147" t="str">
        <v>Newell 343</v>
      </c>
    </row>
    <row r="148" spans="1:24"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X148" t="str">
        <v>Convenience Packs of Business Envelopes</v>
      </c>
    </row>
    <row r="149" spans="1:24"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X149" t="str">
        <v>Xerox 1911</v>
      </c>
    </row>
    <row r="150" spans="1:24"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X150" t="str">
        <v>Sanyo 2.5 Cubic Foot Mid-Size Office Refrigerators</v>
      </c>
    </row>
    <row r="151" spans="1:24"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X151" t="str">
        <v>Seth Thomas 14" Putty-Colored Wall Clock</v>
      </c>
    </row>
    <row r="152" spans="1:24"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X152" t="str">
        <v>Plantronics Cordless Phone Headset with In-line Volume - M214C</v>
      </c>
    </row>
    <row r="153" spans="1:24"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X153" t="str">
        <v>Anker Astro 15000mAh USB Portable Charger</v>
      </c>
    </row>
    <row r="154" spans="1:24"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X154" t="str">
        <v>GBC Prestige Therm-A-Bind Covers</v>
      </c>
    </row>
    <row r="155" spans="1:24"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X155" t="str">
        <v>Belkin 7 Outlet SurgeMaster Surge Protector with Phone Protection</v>
      </c>
    </row>
    <row r="156" spans="1:24"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X156" t="str">
        <v>Jabra BIZ 2300 Duo QD Duo Corded Headset</v>
      </c>
    </row>
    <row r="157" spans="1:24"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X157" t="str">
        <v>Southworth 25% Cotton Antique Laid Paper &amp; Envelopes</v>
      </c>
    </row>
    <row r="158" spans="1:24"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X158" t="str">
        <v>Xerox 1883</v>
      </c>
    </row>
    <row r="159" spans="1:24"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X159" t="str">
        <v>Tenex Personal Project File with Scoop Front Design, Black</v>
      </c>
    </row>
    <row r="160" spans="1:24"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X160" t="str">
        <v>Newell 311</v>
      </c>
    </row>
    <row r="161" spans="1:24"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X161" t="str">
        <v>Avery 519</v>
      </c>
    </row>
    <row r="162" spans="1:24"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X162" t="str">
        <v>Avaya 5420 Digital phone</v>
      </c>
    </row>
    <row r="163" spans="1:24"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X163" t="str">
        <v>Xerox 1920</v>
      </c>
    </row>
    <row r="164" spans="1:24"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X164" t="str">
        <v>Lenovo 17-Key USB Numeric Keypad</v>
      </c>
    </row>
    <row r="165" spans="1:24"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X165" t="str">
        <v>Staple envelope</v>
      </c>
    </row>
    <row r="166" spans="1:24"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X166" t="str">
        <v>Wilson Jones International Size A4 Ring Binders</v>
      </c>
    </row>
    <row r="167" spans="1:24"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X167" t="str">
        <v>BIC Brite Liner Highlighters</v>
      </c>
    </row>
    <row r="168" spans="1:24"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X168" t="str">
        <v>Lexmark MX611dhe Monochrome Laser Printer</v>
      </c>
    </row>
    <row r="169" spans="1:24"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X169" t="str">
        <v>Space Solutions HD Industrial Steel Shelving.</v>
      </c>
    </row>
    <row r="170" spans="1:24"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X170" t="str">
        <v>SAFCO Arco Folding Chair</v>
      </c>
    </row>
    <row r="171" spans="1:24"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X171" t="str">
        <v>Sanford Liquid Accent Highlighters</v>
      </c>
    </row>
    <row r="172" spans="1:24"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X172" t="str">
        <v>Kensington 7 Outlet MasterPiece Power Center</v>
      </c>
    </row>
    <row r="173" spans="1:24"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X173" t="str">
        <v>JBL Micro Wireless Portable Bluetooth Speaker</v>
      </c>
    </row>
    <row r="174" spans="1:24"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X174" t="str">
        <v>Adams Phone Message Book, Professional, 400 Message Capacity, 5 3/6” x 11”</v>
      </c>
    </row>
    <row r="175" spans="1:24"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X175" t="str">
        <v>Xerox 1913</v>
      </c>
    </row>
    <row r="176" spans="1:24"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X176" t="str">
        <v>Global Value Steno Chair, Gray</v>
      </c>
    </row>
    <row r="177" spans="1:24"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X177" t="str">
        <v>Kensington 7 Outlet MasterPiece HOMEOFFICE Power Control Center</v>
      </c>
    </row>
    <row r="178" spans="1:24"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X178" t="str">
        <v>Avery 51</v>
      </c>
    </row>
    <row r="179" spans="1:24"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X179" t="str">
        <v>Acco 7-Outlet Masterpiece Power Center, Wihtout Fax/Phone Line Protection</v>
      </c>
    </row>
    <row r="180" spans="1:24"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X180" t="str">
        <v>Padded Folding Chairs, Black, 4/Carton</v>
      </c>
    </row>
    <row r="181" spans="1:24"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X181" t="str">
        <v>Acme Rosewood Handle Letter Opener</v>
      </c>
    </row>
    <row r="182" spans="1:24"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X182" t="str">
        <v>Sanford Colorific Eraseable Coloring Pencils, 12 Count</v>
      </c>
    </row>
    <row r="183" spans="1:24"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X183" t="str">
        <v>Tenex File Box, Personal Filing Tote with Lid, Black</v>
      </c>
    </row>
    <row r="184" spans="1:24"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X184" t="str">
        <v>Imation Secure+ Hardware Encrypted USB 2.0 Flash Drive; 16GB</v>
      </c>
    </row>
    <row r="185" spans="1:24"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X185" t="str">
        <v>AT&amp;T TR1909W</v>
      </c>
    </row>
    <row r="186" spans="1:24"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X186" t="str">
        <v>Nokia Lumia 521 (T-Mobile)</v>
      </c>
    </row>
    <row r="187" spans="1:24"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X187" t="str">
        <v>HP Standard 104 key PS/2 Keyboard</v>
      </c>
    </row>
    <row r="188" spans="1:24"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X188" t="str">
        <v>Avery Poly Binder Pockets</v>
      </c>
    </row>
    <row r="189" spans="1:24"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X189" t="str">
        <v>SanDisk Ultra 32 GB MicroSDHC Class 10 Memory Card</v>
      </c>
    </row>
    <row r="190" spans="1:24"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X190" t="str">
        <v>Personal Filing Tote with Lid, Black/Gray</v>
      </c>
    </row>
    <row r="191" spans="1:24"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X191" t="str">
        <v>Atlantic Metals Mobile 4-Shelf Bookcases, Custom Colors</v>
      </c>
    </row>
    <row r="192" spans="1:24"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X192" t="str">
        <v>I Need's 3d Hello Kitty Hybrid Silicone Case Cover for HTC One X 4g with 3d Hello Kitty Stylus Pen Green/pink</v>
      </c>
    </row>
    <row r="193" spans="1:24"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X193" t="str">
        <v>Xerox 205</v>
      </c>
    </row>
    <row r="194" spans="1:24"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X194" t="str">
        <v>4009 Highlighters by Sanford</v>
      </c>
    </row>
    <row r="195" spans="1:24"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X195" t="str">
        <v>Binney &amp; Smith Crayola Metallic Colored Pencils, 8-Color Set</v>
      </c>
    </row>
    <row r="196" spans="1:24"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X196" t="str">
        <v>Binney &amp; Smith inkTank Erasable Desk Highlighter, Chisel Tip, Yellow, 12/Box</v>
      </c>
    </row>
    <row r="197" spans="1:24"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X197" t="str">
        <v>Decoflex Hanging Personal Folder File</v>
      </c>
    </row>
    <row r="198" spans="1:24"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X198" t="str">
        <v>Pressboard Covers with Storage Hooks, 9 1/2" x 11", Light Blue</v>
      </c>
    </row>
    <row r="199" spans="1:24"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X199" t="str">
        <v>Wirebound Message Books, 5-1/2 x 4 Forms, 2 or 4 Forms per Page</v>
      </c>
    </row>
    <row r="200" spans="1:24"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X200" t="str">
        <v>Southworth 25% Cotton Linen-Finish Paper &amp; Envelopes</v>
      </c>
    </row>
    <row r="201" spans="1:24"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X201" t="str">
        <v>BoxOffice By Design Rectangular and Half-Moon Meeting Room Tables</v>
      </c>
    </row>
    <row r="202" spans="1:24"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X202" t="str">
        <v>Bravo II Megaboss 12-Amp Hard Body Upright, Replacement Belts, 2 Belts per Pack</v>
      </c>
    </row>
    <row r="203" spans="1:24"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X203" t="str">
        <v>Eureka Sanitaire  Commercial Upright</v>
      </c>
    </row>
    <row r="204" spans="1:24"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X204" t="str">
        <v>Eldon 200 Class Desk Accessories, Burgundy</v>
      </c>
    </row>
    <row r="205" spans="1:24"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X205" t="str">
        <v>Nortel Business Series Terminal T7208 Digital phone</v>
      </c>
    </row>
    <row r="206" spans="1:24"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X206" t="str">
        <v>Tennsco Lockers, Gray</v>
      </c>
    </row>
    <row r="207" spans="1:24"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X207" t="str">
        <v>Panasonic KX-TG6844B Expandable Digital Cordless Telephone</v>
      </c>
    </row>
    <row r="208" spans="1:24"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X208" t="str">
        <v>Advantus Push Pins, Aluminum Head</v>
      </c>
    </row>
    <row r="209" spans="1:24"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X209" t="str">
        <v>Gould Plastics 18-Pocket Panel Bin, 34w x 5-1/4d x 20-1/2h</v>
      </c>
    </row>
    <row r="210" spans="1:24"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X210" t="str">
        <v>Memorex Micro Travel Drive 8 GB</v>
      </c>
    </row>
    <row r="211" spans="1:24"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X211" t="str">
        <v>Avery 505</v>
      </c>
    </row>
    <row r="212" spans="1:24"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X212" t="str">
        <v>O'Sullivan 2-Door Barrister Bookcase in Odessa Pine</v>
      </c>
    </row>
    <row r="213" spans="1:24"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X213" t="str">
        <v>Cisco 9971 IP Video Phone Charcoal</v>
      </c>
    </row>
    <row r="214" spans="1:24"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X214" t="str">
        <v>Sony Micro Vault Click 16 GB USB 2.0 Flash Drive</v>
      </c>
    </row>
    <row r="215" spans="1:24"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X215" t="str">
        <v>Adtran 1202752G1</v>
      </c>
    </row>
    <row r="216" spans="1:24"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X216" t="str">
        <v>OIC Bulk Pack Metal Binder Clips</v>
      </c>
    </row>
    <row r="217" spans="1:24"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X217" t="str">
        <v>While You Were Out Pads, 50 per Pad, 4 x 5 1/4, Green Cycle</v>
      </c>
    </row>
    <row r="218" spans="1:24"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X218" t="str">
        <v>Executive Impressions 14" Two-Color Numerals Wall Clock</v>
      </c>
    </row>
    <row r="219" spans="1:24"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X219" t="str">
        <v>Swingline SM12-08 MicroCut Jam Free Shredder</v>
      </c>
    </row>
    <row r="220" spans="1:24"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X220" t="str">
        <v>Stanley Bostitch Contemporary Electric Pencil Sharpeners</v>
      </c>
    </row>
    <row r="221" spans="1:24"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X221" t="str">
        <v>Sanford Uni-Blazer View Highlighters, Chisel Tip, Yellow</v>
      </c>
    </row>
    <row r="222" spans="1:24"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X222" t="str">
        <v>Bevis 36 x 72 Conference Tables</v>
      </c>
    </row>
    <row r="223" spans="1:24"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X223" t="str">
        <v>Rogers Deluxe File Chest</v>
      </c>
    </row>
    <row r="224" spans="1:24"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X224" t="str">
        <v>Global Low Back Tilter Chair</v>
      </c>
    </row>
    <row r="225" spans="1:24"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X225" t="str">
        <v>Global Push Button Manager's Chair, Indigo</v>
      </c>
    </row>
    <row r="226" spans="1:24"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X226" t="str">
        <v>GBC Instant Index System for Binding Systems</v>
      </c>
    </row>
    <row r="227" spans="1:24"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X227" t="str">
        <v>Bush Advantage Collection Round Conference Table</v>
      </c>
    </row>
    <row r="228" spans="1:24"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X228" t="str">
        <v>Bretford Rectangular Conference Table Tops</v>
      </c>
    </row>
    <row r="229" spans="1:24"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X229" t="str">
        <v>Tenex Contemporary Contur Chairmats for Low and Medium Pile Carpet, Computer, 39" x 49"</v>
      </c>
    </row>
    <row r="230" spans="1:24"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X230" t="str">
        <v>Logitech P710e Mobile Speakerphone</v>
      </c>
    </row>
    <row r="231" spans="1:24"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X231" t="str">
        <v>Xerox 4200 Series MultiUse Premium Copy Paper (20Lb. and 84 Bright)</v>
      </c>
    </row>
    <row r="232" spans="1:24"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X232" t="str">
        <v>Xerox 1957</v>
      </c>
    </row>
    <row r="233" spans="1:24"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X233" t="str">
        <v>Luxo Professional Fluorescent Magnifier Lamp with Clamp-Mount Base</v>
      </c>
    </row>
    <row r="234" spans="1:24"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X234" t="str">
        <v>Staple-based wall hangings</v>
      </c>
    </row>
    <row r="235" spans="1:24"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X235" t="str">
        <v>PureGear Roll-On Screen Protector</v>
      </c>
    </row>
    <row r="236" spans="1:24"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X236" t="str">
        <v>KI Conference Tables</v>
      </c>
    </row>
    <row r="237" spans="1:24"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X237" t="str">
        <v>Eldon 100 Class Desk Accessories</v>
      </c>
    </row>
    <row r="238" spans="1:24"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X238" t="str">
        <v>Safco Steel Mobile File Cart</v>
      </c>
    </row>
    <row r="239" spans="1:24"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X239" t="str">
        <v>Adams Telephone Message Book w/Frequently-Called Numbers Space, 400 Messages per Book</v>
      </c>
    </row>
    <row r="240" spans="1:24"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X240" t="str">
        <v>Honeywell Enviracaire Portable HEPA Air Cleaner for 17' x 22' Room</v>
      </c>
    </row>
    <row r="241" spans="1:24"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X241" t="str">
        <v>Global Leather Highback Executive Chair with Pneumatic Height Adjustment, Black</v>
      </c>
    </row>
    <row r="242" spans="1:24"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X242" t="str">
        <v>Wirebound Message Books, Two 4 1/4" x 5" Forms per Page</v>
      </c>
    </row>
    <row r="243" spans="1:24"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X243" t="str">
        <v>Fellowes Personal Hanging Folder Files, Navy</v>
      </c>
    </row>
    <row r="244" spans="1:24"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X244" t="str">
        <v>Tyvek Side-Opening Peel &amp; Seel Expanding Envelopes</v>
      </c>
    </row>
    <row r="245" spans="1:24"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X245" t="str">
        <v>Belkin 19" Vented Equipment Shelf, Black</v>
      </c>
    </row>
    <row r="246" spans="1:24"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X246" t="str">
        <v>Logitech Mobile Speakerphone P710e - speaker phone</v>
      </c>
    </row>
    <row r="247" spans="1:24"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X247" t="str">
        <v>Sabrent 4-Port USB 2.0 Hub</v>
      </c>
    </row>
    <row r="248" spans="1:24"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X248" t="str">
        <v>Safco Industrial Shelving</v>
      </c>
    </row>
    <row r="249" spans="1:24"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X249" t="str">
        <v>Acco 3-Hole Punch</v>
      </c>
    </row>
    <row r="250" spans="1:24"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X250" t="str">
        <v>Eureka Disposable Bags for Sanitaire Vibra Groomer I Upright Vac</v>
      </c>
    </row>
    <row r="251" spans="1:24"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X251" t="str">
        <v>Xerox WorkCentre 6505DN Laser Multifunction Printer</v>
      </c>
    </row>
    <row r="252" spans="1:24"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X252" t="str">
        <v>Cisco Small Business SPA 502G VoIP phone</v>
      </c>
    </row>
    <row r="253" spans="1:24"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X253" t="str">
        <v>Microsoft Sculpt Comfort Mouse</v>
      </c>
    </row>
    <row r="254" spans="1:24"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X254" t="str">
        <v>Quartet Omega Colored Chalk, 12/Pack</v>
      </c>
    </row>
    <row r="255" spans="1:24"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X255" t="str">
        <v>Bagged Rubber Bands</v>
      </c>
    </row>
    <row r="256" spans="1:24"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X256" t="str">
        <v>Safco Commercial Shelving</v>
      </c>
    </row>
    <row r="257" spans="1:24"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X257" t="str">
        <v>Recycled Interoffice Envelopes with String and Button Closure, 10 x 13</v>
      </c>
    </row>
    <row r="258" spans="1:24"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X258" t="str">
        <v>Adjustable Depth Letter/Legal Cart</v>
      </c>
    </row>
    <row r="259" spans="1:24"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X259" t="str">
        <v>Logitech 910-002974 M325 Wireless Mouse for Web Scrolling</v>
      </c>
    </row>
    <row r="260" spans="1:24"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X260" t="str">
        <v>Regeneration Desk Collection</v>
      </c>
    </row>
    <row r="261" spans="1:24"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X261" t="str">
        <v>Presstex Flexible Ring Binders</v>
      </c>
    </row>
    <row r="262" spans="1:24"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X262" t="str">
        <v>Ampad Gold Fibre Wirebound Steno Books, 6" x 9", Gregg Ruled</v>
      </c>
    </row>
    <row r="263" spans="1:24"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X263" t="str">
        <v>Newell 330</v>
      </c>
    </row>
    <row r="264" spans="1:24"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X264" t="str">
        <v>Post-it “Important Message” Note Pad, Neon Colors, 50 Sheets/Pad</v>
      </c>
    </row>
    <row r="265" spans="1:24"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X265" t="str">
        <v>Adams Write n' Stick Phone Message Book, 11" X 5 1/4", 200 Messages</v>
      </c>
    </row>
    <row r="266" spans="1:24"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X266" t="str">
        <v>Eldon Simplefile Box Office</v>
      </c>
    </row>
    <row r="267" spans="1:24"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X267" t="str">
        <v>Avery 489</v>
      </c>
    </row>
    <row r="268" spans="1:24"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X268" t="str">
        <v>Round Ring Binders</v>
      </c>
    </row>
    <row r="269" spans="1:24"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X269" t="str">
        <v>Bose SoundLink Bluetooth Speaker</v>
      </c>
    </row>
    <row r="270" spans="1:24"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X270" t="str">
        <v>Bevis Round Bullnose 29" High Table Top</v>
      </c>
    </row>
    <row r="271" spans="1:24"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X271" t="str">
        <v>Microsoft Arc Touch Mouse</v>
      </c>
    </row>
    <row r="272" spans="1:24"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X272" t="str">
        <v>Xerox 216</v>
      </c>
    </row>
    <row r="273" spans="1:24"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X273" t="str">
        <v>GBC VeloBinder Electric Binding Machine</v>
      </c>
    </row>
    <row r="274" spans="1:24"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X274" t="str">
        <v>Premier Automatic Letter Opener</v>
      </c>
    </row>
    <row r="275" spans="1:24"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X275" t="str">
        <v>Advantus SlideClip Paper Clips</v>
      </c>
    </row>
    <row r="276" spans="1:24"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X276" t="str">
        <v>Avery 512</v>
      </c>
    </row>
    <row r="277" spans="1:24"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X277" t="str">
        <v>Logitech Wireless Gaming Headset G930</v>
      </c>
    </row>
    <row r="278" spans="1:24"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X278" t="str">
        <v>Bush Westfield Collection Bookcases, Medium Cherry Finish</v>
      </c>
    </row>
    <row r="279" spans="1:24"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X279" t="str">
        <v>Howard Miller 13" Diameter Goldtone Round Wall Clock</v>
      </c>
    </row>
    <row r="280" spans="1:24"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X280" t="str">
        <v>Global Deluxe Office Fabric Chairs</v>
      </c>
    </row>
    <row r="281" spans="1:24"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X281" t="str">
        <v>Eldon ClusterMat Chair Mat with Cordless Antistatic Protection</v>
      </c>
    </row>
    <row r="282" spans="1:24"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X282" t="str">
        <v>Ibico Laser Imprintable Binding System Covers</v>
      </c>
    </row>
    <row r="283" spans="1:24"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X283" t="str">
        <v>Vinyl Coated Wire Paper Clips in Organizer Box, 800/Box</v>
      </c>
    </row>
    <row r="284" spans="1:24"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X284" t="str">
        <v>Xerox 223</v>
      </c>
    </row>
    <row r="285" spans="1:24"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X285" t="str">
        <v>Tennsco Stur-D-Stor Boltless Shelving, 5 Shelves, 24" Deep, Sand</v>
      </c>
    </row>
    <row r="286" spans="1:24"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X286" t="str">
        <v>Xerox 1939</v>
      </c>
    </row>
    <row r="287" spans="1:24"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X287" t="str">
        <v>Floodlight Indoor Halogen Bulbs, 1 Bulb per Pack, 60 Watts</v>
      </c>
    </row>
    <row r="288" spans="1:24"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X288" t="str">
        <v>Avery Premier Heavy-Duty Binder with Round Locking Rings</v>
      </c>
    </row>
    <row r="289" spans="1:24"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X289" t="str">
        <v>BPI Conference Tables</v>
      </c>
    </row>
    <row r="290" spans="1:24"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X290" t="str">
        <v>Electrix 20W Halogen Replacement Bulb for Zoom-In Desk Lamp</v>
      </c>
    </row>
    <row r="291" spans="1:24"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X291" t="str">
        <v>Newell 350</v>
      </c>
    </row>
    <row r="292" spans="1:24"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X292" t="str">
        <v>GBC Clear Cover, 8-1/2 x 11, unpunched, 25 covers per pack</v>
      </c>
    </row>
    <row r="293" spans="1:24"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X293" t="str">
        <v>Boston Heavy-Duty Trimline Electric Pencil Sharpeners</v>
      </c>
    </row>
    <row r="294" spans="1:24"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X294" t="str">
        <v>Faber Castell Col-Erase Pencils</v>
      </c>
    </row>
    <row r="295" spans="1:24"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X295" t="str">
        <v>C-Line Cubicle Keepers Polyproplyene Holder With Velcro Backings</v>
      </c>
    </row>
    <row r="296" spans="1:24"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X296" t="str">
        <v>Hon 4070 Series Pagoda Armless Upholstered Stacking Chairs</v>
      </c>
    </row>
    <row r="297" spans="1:24"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X297" t="str">
        <v>Eldon Expressions Desk Accessory, Wood Photo Frame, Mahogany</v>
      </c>
    </row>
    <row r="298" spans="1:24"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X298" t="str">
        <v>Avery 509</v>
      </c>
    </row>
    <row r="299" spans="1:24"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X299" t="str">
        <v>Deflect-o SuperTray Unbreakable Stackable Tray, Letter, Black</v>
      </c>
    </row>
    <row r="300" spans="1:24"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X300" t="str">
        <v>AT&amp;T 1070 Corded Phone</v>
      </c>
    </row>
    <row r="301" spans="1:24"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X301" t="str">
        <v>Xerox 21</v>
      </c>
    </row>
    <row r="302" spans="1:24"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X302" t="str">
        <v>Boston School Pro Electric Pencil Sharpener, 1670</v>
      </c>
    </row>
    <row r="303" spans="1:24"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X303" t="str">
        <v>DMI Arturo Collection Mission-style Design Wood Chair</v>
      </c>
    </row>
    <row r="304" spans="1:24"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X304" t="str">
        <v>Canon imageCLASS MF7460 Monochrome Digital Laser Multifunction Copier</v>
      </c>
    </row>
    <row r="305" spans="1:24"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X305" t="str">
        <v>NETGEAR N750 Dual Band Wi-Fi Gigabit Router</v>
      </c>
    </row>
    <row r="306" spans="1:24"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X306" t="str">
        <v>OIC Binder Clips</v>
      </c>
    </row>
    <row r="307" spans="1:24"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X307" t="str">
        <v>Logitech Wireless Headset h800</v>
      </c>
    </row>
    <row r="308" spans="1:24"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X308" t="str">
        <v>Telescoping Adjustable Floor Lamp</v>
      </c>
    </row>
    <row r="309" spans="1:24"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X309" t="str">
        <v>Aastra 57i VoIP phone</v>
      </c>
    </row>
    <row r="310" spans="1:24"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X310" t="str">
        <v>File Shuttle II and Handi-File, Black</v>
      </c>
    </row>
    <row r="311" spans="1:24"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X311" t="str">
        <v>Hon 2090 “Pillow Soft” Series Mid Back Swivel/Tilt Chairs</v>
      </c>
    </row>
    <row r="312" spans="1:24"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X312" t="str">
        <v>Round Specialty Laser Printer Labels</v>
      </c>
    </row>
    <row r="313" spans="1:24"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X313" t="str">
        <v>GBC Premium Transparent Covers with Diagonal Lined Pattern</v>
      </c>
    </row>
    <row r="314" spans="1:24"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X314" t="str">
        <v>AT&amp;T 841000 Phone</v>
      </c>
    </row>
    <row r="315" spans="1:24"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X315" t="str">
        <v>Ibico Recycled Grain-Textured Covers</v>
      </c>
    </row>
    <row r="316" spans="1:24"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X316" t="str">
        <v>Wilson Jones Custom Binder Spines &amp; Labels</v>
      </c>
    </row>
    <row r="317" spans="1:24"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X317" t="str">
        <v>Storex Dura Pro Binders</v>
      </c>
    </row>
    <row r="318" spans="1:24"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X318" t="str">
        <v>Hewlett Packard LaserJet 3310 Copier</v>
      </c>
    </row>
    <row r="319" spans="1:24"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X319" t="str">
        <v>Avery Non-Stick Binders</v>
      </c>
    </row>
    <row r="320" spans="1:24"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X320" t="str">
        <v>Tuff Stuff Recycled Round Ring Binders</v>
      </c>
    </row>
    <row r="321" spans="1:24"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X321" t="str">
        <v>Hon 5100 Series Wood Tables</v>
      </c>
    </row>
    <row r="322" spans="1:24"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X322" t="str">
        <v>OIC Binder Clips, Mini, 1/4" Capacity, Black</v>
      </c>
    </row>
    <row r="323" spans="1:24"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X323" t="str">
        <v>Newell 314</v>
      </c>
    </row>
    <row r="324" spans="1:24"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X324" t="str">
        <v>Square Credit Card Reader, 4 1/2" x 4 1/2" x 1", White</v>
      </c>
    </row>
    <row r="325" spans="1:24"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X325" t="str">
        <v>BIC Brite Liner Highlighters, Chisel Tip</v>
      </c>
    </row>
    <row r="326" spans="1:24"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X326" t="str">
        <v>Xerox 1881</v>
      </c>
    </row>
    <row r="327" spans="1:24"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X327" t="str">
        <v>Acco Hanging Data Binders</v>
      </c>
    </row>
    <row r="328" spans="1:24"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X328" t="str">
        <v>GBC DocuBind P400 Electric Binding System</v>
      </c>
    </row>
    <row r="329" spans="1:24"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X329" t="str">
        <v>Sauder Barrister Bookcases</v>
      </c>
    </row>
    <row r="330" spans="1:24"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X330" t="str">
        <v>#10 Gummed Flap White Envelopes, 100/Box</v>
      </c>
    </row>
    <row r="331" spans="1:24"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X331" t="str">
        <v>Dixon Prang Watercolor Pencils, 10-Color Set with Brush</v>
      </c>
    </row>
    <row r="332" spans="1:24"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X332" t="str">
        <v>Adams Phone Message Book, 200 Message Capacity, 8 1/16” x 11”</v>
      </c>
    </row>
    <row r="333" spans="1:24"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X333" t="str">
        <v>Belkin 8 Outlet SurgeMaster II Gold Surge Protector with Phone Protection</v>
      </c>
    </row>
    <row r="334" spans="1:24"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X334" t="str">
        <v>Avery Address/Shipping Labels for Typewriters, 4" x 2"</v>
      </c>
    </row>
    <row r="335" spans="1:24"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X335" t="str">
        <v>Global Ergonomic Managers Chair</v>
      </c>
    </row>
    <row r="336" spans="1:24"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X336" t="str">
        <v>Newell 333</v>
      </c>
    </row>
    <row r="337" spans="1:24"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X337" t="str">
        <v>Eldon Wave Desk Accessories</v>
      </c>
    </row>
    <row r="338" spans="1:24"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X338" t="str">
        <v>Wilson Jones “Snap” Scratch Pad Binder Tool for Ring Binders</v>
      </c>
    </row>
    <row r="339" spans="1:24"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X339" t="str">
        <v>Staple remover</v>
      </c>
    </row>
    <row r="340" spans="1:24"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X340" t="str">
        <v>Pizazz Global Quick File</v>
      </c>
    </row>
    <row r="341" spans="1:24"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X341" t="str">
        <v>Xerox 1930</v>
      </c>
    </row>
    <row r="342" spans="1:24"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X342" t="str">
        <v>File Shuttle I and Handi-File</v>
      </c>
    </row>
    <row r="343" spans="1:24"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X343" t="str">
        <v>NETGEAR AC1750 Dual Band Gigabit Smart WiFi Router</v>
      </c>
    </row>
    <row r="344" spans="1:24"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X344" t="str">
        <v>Newell 324</v>
      </c>
    </row>
    <row r="345" spans="1:24"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X345" t="str">
        <v>Microsoft Natural Keyboard Elite</v>
      </c>
    </row>
    <row r="346" spans="1:24"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X346" t="str">
        <v>Xerox 1960</v>
      </c>
    </row>
    <row r="347" spans="1:24"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X347" t="str">
        <v>Office Impressions End Table, 20-1/2"H x 24"W x 20"D</v>
      </c>
    </row>
    <row r="348" spans="1:24"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X348" t="str">
        <v>Holmes Odor Grabber</v>
      </c>
    </row>
    <row r="349" spans="1:24"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X349" t="str">
        <v>Akro-Mils 12-Gallon Tote</v>
      </c>
    </row>
    <row r="350" spans="1:24"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X350" t="str">
        <v>GBC Twin Loop Wire Binding Elements, 9/16" Spine, Black</v>
      </c>
    </row>
    <row r="351" spans="1:24"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X351" t="str">
        <v>Southworth Structures Collection</v>
      </c>
    </row>
    <row r="352" spans="1:24"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X352" t="str">
        <v>Square Ring Data Binders, Rigid 75 Pt. Covers, 11" x 14-7/8"</v>
      </c>
    </row>
    <row r="353" spans="1:24"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X353" t="str">
        <v>Sony 32GB Class 10 Micro SDHC R40 Memory Card</v>
      </c>
    </row>
    <row r="354" spans="1:24"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X354" t="str">
        <v>Hon Practical Foundations 30 x 60 Training Table, Light Gray/Charcoal</v>
      </c>
    </row>
    <row r="355" spans="1:24"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X355" t="str">
        <v>Logitech Media Keyboard K200</v>
      </c>
    </row>
    <row r="356" spans="1:24"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X356" t="str">
        <v>Lexmark MarkNet N8150 Wireless Print Server</v>
      </c>
    </row>
    <row r="357" spans="1:24"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X357" t="str">
        <v>3M Hangers With Command Adhesive</v>
      </c>
    </row>
    <row r="358" spans="1:24"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X358" t="str">
        <v>Crayola Colored Pencils</v>
      </c>
    </row>
    <row r="359" spans="1:24"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X359" t="str">
        <v>Angle-D Binders with Locking Rings, Label Holders</v>
      </c>
    </row>
    <row r="360" spans="1:24"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X360" t="str">
        <v>Nortel Meridian M3904 Professional Digital phone</v>
      </c>
    </row>
    <row r="361" spans="1:24"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X361" t="str">
        <v>Canon PC1080F Personal Copier</v>
      </c>
    </row>
    <row r="362" spans="1:24"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X362" t="str">
        <v>Wilson Jones Century Plastic Molded Ring Binders</v>
      </c>
    </row>
    <row r="363" spans="1:24"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X363" t="str">
        <v>Tuf-Vin Binders</v>
      </c>
    </row>
    <row r="364" spans="1:24"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X364" t="str">
        <v>2300 Heavy-Duty Transfer File Systems by Perma</v>
      </c>
    </row>
    <row r="365" spans="1:24"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X365" t="str">
        <v>Xerox 1958</v>
      </c>
    </row>
    <row r="366" spans="1:24"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X366" t="str">
        <v>Acme 10" Easy Grip Assistive Scissors</v>
      </c>
    </row>
    <row r="367" spans="1:24"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X367" t="str">
        <v>Super Decoflex Portable Personal File</v>
      </c>
    </row>
    <row r="368" spans="1:24"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X368" t="str">
        <v>Contico 72"H Heavy-Duty Storage System</v>
      </c>
    </row>
    <row r="369" spans="1:24"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X369" t="str">
        <v>Sony 64GB Class 10 Micro SDHC R40 Memory Card</v>
      </c>
    </row>
    <row r="370" spans="1:24"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X370" t="str">
        <v>Xerox 1974</v>
      </c>
    </row>
    <row r="371" spans="1:24"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X371" t="str">
        <v>Avery Hi-Liter EverBold Pen Style Fluorescent Highlighters, 4/Pack</v>
      </c>
    </row>
    <row r="372" spans="1:24"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X372" t="str">
        <v>Staple holder</v>
      </c>
    </row>
    <row r="373" spans="1:24"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X373" t="str">
        <v>Sharp AL-1530CS Digital Copier</v>
      </c>
    </row>
    <row r="374" spans="1:24"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X374" t="str">
        <v>Wirebound Message Book, 4 per Page</v>
      </c>
    </row>
    <row r="375" spans="1:24"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X375" t="str">
        <v>Bevis Round Conference Table Top, X-Base</v>
      </c>
    </row>
    <row r="376" spans="1:24"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X376" t="str">
        <v>Wirebound Service Call Books, 5 1/2" x 4"</v>
      </c>
    </row>
    <row r="377" spans="1:24"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X377" t="str">
        <v>Self-Adhesive Removable Labels</v>
      </c>
    </row>
    <row r="378" spans="1:24"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X378" t="str">
        <v>Xerox 1908</v>
      </c>
    </row>
    <row r="379" spans="1:24"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X379" t="str">
        <v>O'Sullivan 4-Shelf Bookcase in Odessa Pine</v>
      </c>
    </row>
    <row r="380" spans="1:24"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X380" t="str">
        <v>Novimex High-Tech Fabric Mesh Task Chair</v>
      </c>
    </row>
    <row r="381" spans="1:24"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X381" t="str">
        <v>Xerox 191</v>
      </c>
    </row>
    <row r="382" spans="1:24"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X382" t="str">
        <v>Bulldog Vacuum Base Pencil Sharpener</v>
      </c>
    </row>
    <row r="383" spans="1:24"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X383" t="str">
        <v>Bevis Steel Folding Chairs</v>
      </c>
    </row>
    <row r="384" spans="1:24"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X384" t="str">
        <v>Xerox 1987</v>
      </c>
    </row>
    <row r="385" spans="1:24"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X385" t="str">
        <v>American Pencil</v>
      </c>
    </row>
    <row r="386" spans="1:24"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X386" t="str">
        <v>White Envelopes, White Envelopes with Clear Poly Window</v>
      </c>
    </row>
    <row r="387" spans="1:24"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X387" t="str">
        <v>KeyTronic 6101 Series - Keyboard - Black</v>
      </c>
    </row>
    <row r="388" spans="1:24"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X388" t="str">
        <v>Westinghouse Mesh Shade Clip-On Gooseneck Lamp, Black</v>
      </c>
    </row>
    <row r="389" spans="1:24"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X389" t="str">
        <v>Crate-A-Files</v>
      </c>
    </row>
    <row r="390" spans="1:24"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X390" t="str">
        <v>Hon Multipurpose Stacking Arm Chairs</v>
      </c>
    </row>
    <row r="391" spans="1:24"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X391" t="str">
        <v>Coloredge Poster Frame</v>
      </c>
    </row>
    <row r="392" spans="1:24"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X392" t="str">
        <v>GBC VeloBinder Manual Binding System</v>
      </c>
    </row>
    <row r="393" spans="1:24"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X393" t="str">
        <v>Epson WorkForce WF-2530 All-in-One Printer, Copier Scanner</v>
      </c>
    </row>
    <row r="394" spans="1:24"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X394" t="str">
        <v>Design Ebony Sketching Pencil</v>
      </c>
    </row>
    <row r="395" spans="1:24"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X395" t="str">
        <v>GBC ProClick 150 Presentation Binding System</v>
      </c>
    </row>
    <row r="396" spans="1:24"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X396" t="str">
        <v>Woodgrain Magazine Files by Perma</v>
      </c>
    </row>
    <row r="397" spans="1:24"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X397" t="str">
        <v>Letter Size Cart</v>
      </c>
    </row>
    <row r="398" spans="1:24"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X398" t="str">
        <v>Insertable Tab Post Binder Dividers</v>
      </c>
    </row>
    <row r="399" spans="1:24"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X399" t="str">
        <v>Belkin QODE FastFit Bluetooth Keyboard</v>
      </c>
    </row>
    <row r="400" spans="1:24"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X400" t="str">
        <v>Canon Color ImageCLASS MF8580Cdw Wireless Laser All-In-One Printer, Copier, Scanner</v>
      </c>
    </row>
    <row r="401" spans="1:24"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X401" t="str">
        <v>Xerox 1897</v>
      </c>
    </row>
    <row r="402" spans="1:24"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X402" t="str">
        <v>Global Deluxe Steno Chair</v>
      </c>
    </row>
    <row r="403" spans="1:24"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X403" t="str">
        <v>Aluminum Document Frame</v>
      </c>
    </row>
    <row r="404" spans="1:24"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X404" t="str">
        <v>Fellowes Bankers Box Staxonsteel Drawer File/Stacking System</v>
      </c>
    </row>
    <row r="405" spans="1:24"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X405" t="str">
        <v>Eldon Mobile Mega Data Cart  Mega Stackable  Add-On Trays</v>
      </c>
    </row>
    <row r="406" spans="1:24"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X406" t="str">
        <v>Xerox Color Copier Paper, 11" x 17", Ream</v>
      </c>
    </row>
    <row r="407" spans="1:24"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X407" t="str">
        <v>Office Star - Ergonomically Designed Knee Chair</v>
      </c>
    </row>
    <row r="408" spans="1:24"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X408" t="str">
        <v>Avery 520</v>
      </c>
    </row>
    <row r="409" spans="1:24"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X409" t="str">
        <v>GE General Purpose, Extra Long Life, Showcase &amp; Floodlight Incandescent Bulbs</v>
      </c>
    </row>
    <row r="410" spans="1:24"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X410" t="str">
        <v>Newell 345</v>
      </c>
    </row>
    <row r="411" spans="1:24"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X411" t="str">
        <v>Fellowes Bankers Box Recycled Super Stor/Drawer</v>
      </c>
    </row>
    <row r="412" spans="1:24"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X412" t="str">
        <v>Boston 1645 Deluxe Heavier-Duty Electric Pencil Sharpener</v>
      </c>
    </row>
    <row r="413" spans="1:24"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X413" t="str">
        <v>50 Colored Long Pencils</v>
      </c>
    </row>
    <row r="414" spans="1:24"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X414" t="str">
        <v>Newell 342</v>
      </c>
    </row>
    <row r="415" spans="1:24"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X415" t="str">
        <v>Belkin Grip Candy Sheer Case / Cover for iPhone 5 and 5S</v>
      </c>
    </row>
    <row r="416" spans="1:24"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X416" t="str">
        <v>Deluxe Rollaway Locking File with Drawer</v>
      </c>
    </row>
    <row r="417" spans="1:24"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X417" t="str">
        <v>Memorex Mini Travel Drive 16 GB USB 2.0 Flash Drive</v>
      </c>
    </row>
    <row r="418" spans="1:24"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X418" t="str">
        <v>Global Geo Office Task Chair, Gray</v>
      </c>
    </row>
    <row r="419" spans="1:24"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X419" t="str">
        <v>Hon 4700 Series Mobuis Mid-Back Task Chairs with Adjustable Arms</v>
      </c>
    </row>
    <row r="420" spans="1:24"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X420" t="str">
        <v>3M Office Air Cleaner</v>
      </c>
    </row>
    <row r="421" spans="1:24"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X421" t="str">
        <v>Logitech G700s Rechargeable Gaming Mouse</v>
      </c>
    </row>
    <row r="422" spans="1:24"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X422" t="str">
        <v>Acco D-Ring Binder w/DublLock</v>
      </c>
    </row>
    <row r="423" spans="1:24"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X423" t="str">
        <v>Bush Advantage Collection Racetrack Conference Table</v>
      </c>
    </row>
    <row r="424" spans="1:24"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X424" t="str">
        <v>Poly Designer Cover &amp; Back</v>
      </c>
    </row>
    <row r="425" spans="1:24"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X425" t="str">
        <v>Premier Electric Letter Opener</v>
      </c>
    </row>
    <row r="426" spans="1:24"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X426" t="str">
        <v>Fellowes Premier Superior Surge Suppressor, 10-Outlet, With Phone and Remote</v>
      </c>
    </row>
    <row r="427" spans="1:24"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X427" t="str">
        <v>Bush Mission Pointe Library</v>
      </c>
    </row>
    <row r="428" spans="1:24"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X428" t="str">
        <v>Cardinal Hold-It CD Pocket</v>
      </c>
    </row>
    <row r="429" spans="1:24"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X429" t="str">
        <v>Eaton Premium Continuous-Feed Paper, 25% Cotton, Letter Size, White, 1000 Shts/Box</v>
      </c>
    </row>
    <row r="430" spans="1:24"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X430" t="str">
        <v>SAFCO Boltless Steel Shelving</v>
      </c>
    </row>
    <row r="431" spans="1:24"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X431" t="str">
        <v>Sauder Mission Library with Doors, Fruitwood Finish</v>
      </c>
    </row>
    <row r="432" spans="1:24"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X432" t="str">
        <v>Samsung Galaxy Note 3</v>
      </c>
    </row>
    <row r="433" spans="1:24"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X433" t="str">
        <v>Decoflex Hanging Personal Folder File, Blue</v>
      </c>
    </row>
    <row r="434" spans="1:24"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X434" t="str">
        <v>Recycled Desk Saver Line "While You Were Out" Book, 5 1/2" X 4"</v>
      </c>
    </row>
    <row r="435" spans="1:24"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X435" t="str">
        <v>Xerox 1912</v>
      </c>
    </row>
    <row r="436" spans="1:24"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X436" t="str">
        <v>Cisco SPA525G2 IP Phone - Wireless</v>
      </c>
    </row>
    <row r="437" spans="1:24"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X437" t="str">
        <v>Prang Colored Pencils</v>
      </c>
    </row>
    <row r="438" spans="1:24"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X438" t="str">
        <v>Fellowes Strictly Business Drawer File, Letter/Legal Size</v>
      </c>
    </row>
    <row r="439" spans="1:24"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X439" t="str">
        <v>Imation USB 2.0 Swivel Flash Drive USB flash drive - 4 GB - Pink</v>
      </c>
    </row>
    <row r="440" spans="1:24"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X440" t="str">
        <v>Logitech G602 Wireless Gaming Mouse</v>
      </c>
    </row>
    <row r="441" spans="1:24"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X441" t="str">
        <v>Alphabetical Labels for Top Tab Filing</v>
      </c>
    </row>
    <row r="442" spans="1:24"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X442" t="str">
        <v>O'Sullivan Living Dimensions 2-Shelf Bookcases</v>
      </c>
    </row>
    <row r="443" spans="1:24"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X443" t="str">
        <v>iHome FM Clock Radio with Lightning Dock</v>
      </c>
    </row>
    <row r="444" spans="1:24"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X444" t="str">
        <v>Apple iPhone 5S</v>
      </c>
    </row>
    <row r="445" spans="1:24"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X445" t="str">
        <v>Square Credit Card Reader</v>
      </c>
    </row>
    <row r="446" spans="1:24"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X446" t="str">
        <v>Logitech M510 Wireless Mouse</v>
      </c>
    </row>
    <row r="447" spans="1:24"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X447" t="str">
        <v>Fellowes Officeware Wire Shelving</v>
      </c>
    </row>
    <row r="448" spans="1:24"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X448" t="str">
        <v>Colored Envelopes</v>
      </c>
    </row>
    <row r="449" spans="1:24"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X449" t="str">
        <v>Sony Micro Vault Click 8 GB USB 2.0 Flash Drive</v>
      </c>
    </row>
    <row r="450" spans="1:24"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X450" t="str">
        <v>Balt Solid Wood Rectangular Table</v>
      </c>
    </row>
    <row r="451" spans="1:24"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X451" t="str">
        <v>Strathmore #10 Envelopes, Ultimate White</v>
      </c>
    </row>
    <row r="452" spans="1:24"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X452" t="str">
        <v>Clear Mylar Reinforcing Strips</v>
      </c>
    </row>
    <row r="453" spans="1:24"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X453" t="str">
        <v>Howard Miller 14-1/2" Diameter Chrome Round Wall Clock</v>
      </c>
    </row>
    <row r="454" spans="1:24"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X454" t="str">
        <v>Deflect-O Glasstique Clear Desk Accessories</v>
      </c>
    </row>
    <row r="455" spans="1:24"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X455" t="str">
        <v>Vinyl Sectional Post Binders</v>
      </c>
    </row>
    <row r="456" spans="1:24"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X456" t="str">
        <v>GBC Standard Therm-A-Bind Covers</v>
      </c>
    </row>
    <row r="457" spans="1:24"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X457" t="str">
        <v>Global Troy Executive Leather Low-Back Tilter</v>
      </c>
    </row>
    <row r="458" spans="1:24"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X458" t="str">
        <v>Storex Flexible Poly Binders with Double Pockets</v>
      </c>
    </row>
    <row r="459" spans="1:24"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X459" t="str">
        <v>White Dual Perf Computer Printout Paper, 2700 Sheets, 1 Part, Heavyweight, 20 lbs., 14 7/8 x 11</v>
      </c>
    </row>
    <row r="460" spans="1:24"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X460" t="str">
        <v>Rogers Handheld Barrel Pencil Sharpener</v>
      </c>
    </row>
    <row r="461" spans="1:24"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X461" t="str">
        <v>Newell 344</v>
      </c>
    </row>
    <row r="462" spans="1:24"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X462" t="str">
        <v>Personal File Boxes with Fold-Down Carry Handle</v>
      </c>
    </row>
    <row r="463" spans="1:24"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X463" t="str">
        <v>Fellowes PB500 Electric Punch Plastic Comb Binding Machine with Manual Bind</v>
      </c>
    </row>
    <row r="464" spans="1:24"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X464" t="str">
        <v>Executive Impressions Supervisor Wall Clock</v>
      </c>
    </row>
    <row r="465" spans="1:24"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X465" t="str">
        <v>SanDisk Cruzer 32 GB USB Flash Drive</v>
      </c>
    </row>
    <row r="466" spans="1:24"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X466" t="str">
        <v>Newell 327</v>
      </c>
    </row>
    <row r="467" spans="1:24"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X467" t="str">
        <v>Newell 317</v>
      </c>
    </row>
    <row r="468" spans="1:24"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X468" t="str">
        <v>Canon Image Class D660 Copier</v>
      </c>
    </row>
    <row r="469" spans="1:24"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X469" t="str">
        <v>Advantus Rolling Storage Box</v>
      </c>
    </row>
    <row r="470" spans="1:24"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X470" t="str">
        <v>Great White Multi-Use Recycled Paper (20Lb. and 84 Bright)</v>
      </c>
    </row>
    <row r="471" spans="1:24"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X471" t="str">
        <v>Tennsco Single-Tier Lockers</v>
      </c>
    </row>
    <row r="472" spans="1:24"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X472" t="str">
        <v>Carina Double Wide Media Storage Towers in Natural &amp; Black</v>
      </c>
    </row>
    <row r="473" spans="1:24"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X473" t="str">
        <v>XtraLife ClearVue Slant-D Ring Binders by Cardinal</v>
      </c>
    </row>
    <row r="474" spans="1:24"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X474" t="str">
        <v>Motorola HK250 Universal Bluetooth Headset</v>
      </c>
    </row>
    <row r="475" spans="1:24"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X475" t="str">
        <v>Imation 16GB Mini TravelDrive USB 2.0 Flash Drive</v>
      </c>
    </row>
    <row r="476" spans="1:24"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X476" t="str">
        <v>Global Commerce Series High-Back Swivel/Tilt Chairs</v>
      </c>
    </row>
    <row r="477" spans="1:24"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X477" t="str">
        <v>Eldon Gobal File Keepers</v>
      </c>
    </row>
    <row r="478" spans="1:24"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X478" t="str">
        <v>Martin Yale Chadless Opener Electric Letter Opener</v>
      </c>
    </row>
    <row r="479" spans="1:24"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X479" t="str">
        <v>White Business Envelopes with Contemporary Seam, Recycled White Business Envelopes</v>
      </c>
    </row>
    <row r="480" spans="1:24"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X480" t="str">
        <v>Safco Contoured Stacking Chairs</v>
      </c>
    </row>
    <row r="481" spans="1:24"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X481" t="str">
        <v>Tenex Chairmats For Use With Carpeted Floors</v>
      </c>
    </row>
    <row r="482" spans="1:24"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X482" t="str">
        <v>Panasonic KX-TG9471B</v>
      </c>
    </row>
    <row r="483" spans="1:24"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X483" t="str">
        <v>Sterilite Officeware Hinged File Box</v>
      </c>
    </row>
    <row r="484" spans="1:24"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X484" t="str">
        <v>Premier Elliptical Ring Binder, Black</v>
      </c>
    </row>
    <row r="485" spans="1:24"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X485" t="str">
        <v>Cardinal Poly Pocket Divider Pockets for Ring Binders</v>
      </c>
    </row>
    <row r="486" spans="1:24"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X486" t="str">
        <v>Eureka The Boss Cordless Rechargeable Stick Vac</v>
      </c>
    </row>
    <row r="487" spans="1:24"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X487" t="str">
        <v>Situations Contoured Folding Chairs, 4/Set</v>
      </c>
    </row>
    <row r="488" spans="1:24"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X488" t="str">
        <v>Enermax Aurora Lite Keyboard</v>
      </c>
    </row>
    <row r="489" spans="1:24"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X489" t="str">
        <v>LG Electronics Tone+ HBS-730 Bluetooth Headset</v>
      </c>
    </row>
    <row r="490" spans="1:24"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X490" t="str">
        <v>SanDisk Cruzer 64 GB USB Flash Drive</v>
      </c>
    </row>
    <row r="491" spans="1:24"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X491" t="str">
        <v>Xblue XB-1670-86 X16 Small Office Telephone - Titanium</v>
      </c>
    </row>
    <row r="492" spans="1:24"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X492" t="str">
        <v>Deflect-o EconoMat Studded, No Bevel Mat for Low Pile Carpeting</v>
      </c>
    </row>
    <row r="493" spans="1:24"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X493" t="str">
        <v>Avery Printable Repositionable Plastic Tabs</v>
      </c>
    </row>
    <row r="494" spans="1:24"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X494" t="str">
        <v>Xerox 1898</v>
      </c>
    </row>
    <row r="495" spans="1:24"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X495" t="str">
        <v>HON 5400 Series Task Chairs for Big and Tall</v>
      </c>
    </row>
    <row r="496" spans="1:24"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X496" t="str">
        <v>Howard Miller 11-1/2" Diameter Grantwood Wall Clock</v>
      </c>
    </row>
    <row r="497" spans="1:24"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X497" t="str">
        <v>Advantus T-Pin Paper Clips</v>
      </c>
    </row>
    <row r="498" spans="1:24"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X498" t="str">
        <v>Tennsco 16-Compartment Lockers with Coat Rack</v>
      </c>
    </row>
    <row r="499" spans="1:24"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X499" t="str">
        <v>Zebra Zazzle Fluorescent Highlighters</v>
      </c>
    </row>
    <row r="500" spans="1:24"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X500" t="str">
        <v>Avery 473</v>
      </c>
    </row>
    <row r="501" spans="1:24"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X501" t="str">
        <v>Bretford “Just In Time” Height-Adjustable Multi-Task Work Tables</v>
      </c>
    </row>
    <row r="502" spans="1:24"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X502" t="str">
        <v>Xerox 226</v>
      </c>
    </row>
    <row r="503" spans="1:24"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X503" t="str">
        <v>GBC Prepunched Paper, 19-Hole, for Binding Systems, 24-lb</v>
      </c>
    </row>
    <row r="504" spans="1:24"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X504" t="str">
        <v>Sanitaire Vibra Groomer IR Commercial Upright Vacuum, Replacement Belts</v>
      </c>
    </row>
    <row r="505" spans="1:24"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X505" t="str">
        <v>Advantus Panel Wall Acrylic Frame</v>
      </c>
    </row>
    <row r="506" spans="1:24"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X506" t="str">
        <v>Alliance Big Bands Rubber Bands, 12/Pack</v>
      </c>
    </row>
    <row r="507" spans="1:24"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X507" t="str">
        <v>Cisco SPA301</v>
      </c>
    </row>
    <row r="508" spans="1:24"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X508" t="str">
        <v>Personal Creations Ink Jet Cards and Labels</v>
      </c>
    </row>
    <row r="509" spans="1:24"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X509" t="str">
        <v>GBC White Gloss Covers, Plain Front</v>
      </c>
    </row>
    <row r="510" spans="1:24"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X510" t="str">
        <v>Xerox 222</v>
      </c>
    </row>
    <row r="511" spans="1:24"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X511" t="str">
        <v>Hon Every-Day Series Multi-Task Chairs</v>
      </c>
    </row>
    <row r="512" spans="1:24"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X512" t="str">
        <v>Cush Cases Heavy Duty Rugged Cover Case for Samsung Galaxy S5 - Purple</v>
      </c>
    </row>
    <row r="513" spans="1:24"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X513" t="str">
        <v>Newell 332</v>
      </c>
    </row>
    <row r="514" spans="1:24"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X514" t="str">
        <v>Rediform S.O.S. Phone Message Books</v>
      </c>
    </row>
    <row r="515" spans="1:24"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X515" t="str">
        <v>Acme Value Line Scissors</v>
      </c>
    </row>
    <row r="516" spans="1:24"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X516" t="str">
        <v>Contract Clock, 14", Brown</v>
      </c>
    </row>
    <row r="517" spans="1:24"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X517" t="str">
        <v>Martin-Yale Premier Letter Opener</v>
      </c>
    </row>
    <row r="518" spans="1:24"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X518" t="str">
        <v>AT&amp;T SB67148 SynJ</v>
      </c>
    </row>
    <row r="519" spans="1:24"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X519" t="str">
        <v>Recycled Pressboard Report Cover with Reinforced Top Hinge</v>
      </c>
    </row>
    <row r="520" spans="1:24"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X520" t="str">
        <v>Dot Matrix Printer Tape Reel Labels, White, 5000/Box</v>
      </c>
    </row>
    <row r="521" spans="1:24"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X521" t="str">
        <v>i.Sound Portable Power - 8000 mAh</v>
      </c>
    </row>
    <row r="522" spans="1:24"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X522" t="str">
        <v>Xerox 225</v>
      </c>
    </row>
    <row r="523" spans="1:24"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X523" t="str">
        <v>Xerox 1894</v>
      </c>
    </row>
    <row r="524" spans="1:24"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X524" t="str">
        <v>Newell 312</v>
      </c>
    </row>
    <row r="525" spans="1:24"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X525" t="str">
        <v>Fellowes Superior 10 Outlet Split Surge Protector</v>
      </c>
    </row>
    <row r="526" spans="1:24"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X526" t="str">
        <v>Dana Halogen Swing-Arm Architect Lamp</v>
      </c>
    </row>
    <row r="527" spans="1:24"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X527" t="str">
        <v>Acme Stainless Steel Office Snips</v>
      </c>
    </row>
    <row r="528" spans="1:24"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X528" t="str">
        <v>Mophie Juice Pack Helium for iPhone</v>
      </c>
    </row>
    <row r="529" spans="1:24"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X529" t="str">
        <v>GE 2-Jack Phone Line Splitter</v>
      </c>
    </row>
    <row r="530" spans="1:24"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X530" t="str">
        <v>Hot File 7-Pocket, Floor Stand</v>
      </c>
    </row>
    <row r="531" spans="1:24"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X531" t="str">
        <v>Xerox 1889</v>
      </c>
    </row>
    <row r="532" spans="1:24"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X532" t="str">
        <v>Angle-D Ring Binders</v>
      </c>
    </row>
    <row r="533" spans="1:24"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X533" t="str">
        <v>Motorola L804</v>
      </c>
    </row>
    <row r="534" spans="1:24"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X534" t="str">
        <v>Avery 493</v>
      </c>
    </row>
    <row r="535" spans="1:24"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X535" t="str">
        <v>Xerox 1972</v>
      </c>
    </row>
    <row r="536" spans="1:24"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X536" t="str">
        <v>Cisco 8x8 Inc. 6753i IP Business Phone System</v>
      </c>
    </row>
    <row r="537" spans="1:24"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X537" t="str">
        <v>Prestige Round Ring Binders</v>
      </c>
    </row>
    <row r="538" spans="1:24"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X538" t="str">
        <v>DAX Metal Frame, Desktop, Stepped-Edge</v>
      </c>
    </row>
    <row r="539" spans="1:24"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X539" t="str">
        <v>DAX Value U-Channel Document Frames, Easel Back</v>
      </c>
    </row>
    <row r="540" spans="1:24"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X540" t="str">
        <v>Recycled Easel Ring Binders</v>
      </c>
    </row>
    <row r="541" spans="1:24"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X541" t="str">
        <v>Grandstream GXP1160 VoIP phone</v>
      </c>
    </row>
    <row r="542" spans="1:24"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X542" t="str">
        <v>Cardinal Slant-D Ring Binder, Heavy Gauge Vinyl</v>
      </c>
    </row>
    <row r="543" spans="1:24"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X543" t="str">
        <v>Global Manager's Adjustable Task Chair, Storm</v>
      </c>
    </row>
    <row r="544" spans="1:24"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X544" t="str">
        <v>Honeywell Enviracaire Portable HEPA Air Cleaner for up to 10 x 16 Room</v>
      </c>
    </row>
    <row r="545" spans="1:24"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X545" t="str">
        <v>Mini 13-1/2 Capacity Data Binder Rack, Pearl</v>
      </c>
    </row>
    <row r="546" spans="1:24"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X546" t="str">
        <v>Master Caster Door Stop, Brown</v>
      </c>
    </row>
    <row r="547" spans="1:24"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X547" t="str">
        <v>Belkin Premiere Surge Master II 8-outlet surge protector</v>
      </c>
    </row>
    <row r="548" spans="1:24"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X548" t="str">
        <v>Acco Pressboard Covers with Storage Hooks, 9 1/2" x 11", Executive Red</v>
      </c>
    </row>
    <row r="549" spans="1:24"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X549" t="str">
        <v>Tennsco Regal Shelving Units</v>
      </c>
    </row>
    <row r="550" spans="1:24"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X550" t="str">
        <v>Imation 32GB Pocket Pro USB 3.0 Flash Drive - 32 GB - Black - 1 P ...</v>
      </c>
    </row>
    <row r="551" spans="1:24"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X551" t="str">
        <v>Jabra SPEAK 410</v>
      </c>
    </row>
    <row r="552" spans="1:24"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X552" t="str">
        <v>Verbatim 25 GB 6x Blu-ray Single Layer Recordable Disc, 1/Pack</v>
      </c>
    </row>
    <row r="553" spans="1:24"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X553" t="str">
        <v>Office Star - Mesh Screen back chair with Vinyl seat</v>
      </c>
    </row>
    <row r="554" spans="1:24"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X554" t="str">
        <v>Premium Transparent Presentation Covers by GBC</v>
      </c>
    </row>
    <row r="555" spans="1:24"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X555" t="str">
        <v>Tripp Lite TLP810NET Broadband Surge for Modem/Fax</v>
      </c>
    </row>
    <row r="556" spans="1:24"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X556" t="str">
        <v>Wilson Jones Turn Tabs Binder Tool for Ring Binders</v>
      </c>
    </row>
    <row r="557" spans="1:24"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X557" t="str">
        <v>Eldon 200 Class Desk Accessories</v>
      </c>
    </row>
    <row r="558" spans="1:24"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X558" t="str">
        <v>Economy Rollaway Files</v>
      </c>
    </row>
    <row r="559" spans="1:24"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X559" t="str">
        <v>Avery 480</v>
      </c>
    </row>
    <row r="560" spans="1:24"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X560" t="str">
        <v>Xerox 1993</v>
      </c>
    </row>
    <row r="561" spans="1:24"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X561" t="str">
        <v>Eureka The Boss Plus 12-Amp Hard Box Upright Vacuum, Red</v>
      </c>
    </row>
    <row r="562" spans="1:24"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X562" t="str">
        <v>Belkin F9H710-06 7 Outlet SurgeMaster Surge Protector</v>
      </c>
    </row>
    <row r="563" spans="1:24"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X563" t="str">
        <v>First Data FD10 PIN Pad</v>
      </c>
    </row>
    <row r="564" spans="1:24"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X564" t="str">
        <v>Sony 16GB Class 10 Micro SDHC R40 Memory Card</v>
      </c>
    </row>
    <row r="565" spans="1:24"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X565" t="str">
        <v>Tripp Lite Isotel 8 Ultra 8 Outlet Metal Surge</v>
      </c>
    </row>
    <row r="566" spans="1:24"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X566" t="str">
        <v>Avery Durable Poly Binders</v>
      </c>
    </row>
    <row r="567" spans="1:24"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X567" t="str">
        <v>Airmail Envelopes</v>
      </c>
    </row>
    <row r="568" spans="1:24"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X568" t="str">
        <v>Space Solutions Commercial Steel Shelving</v>
      </c>
    </row>
    <row r="569" spans="1:24"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X569" t="str">
        <v>Acme Tagit Stainless Steel Antibacterial Scissors</v>
      </c>
    </row>
    <row r="570" spans="1:24"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X570" t="str">
        <v>ClearOne Communications CHAT 70 OC Speaker Phone</v>
      </c>
    </row>
    <row r="571" spans="1:24"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X571" t="str">
        <v>Master Giant Foot Doorstop, Safety Yellow</v>
      </c>
    </row>
    <row r="572" spans="1:24"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X572" t="str">
        <v>12-1/2 Diameter Round Wall Clock</v>
      </c>
    </row>
    <row r="573" spans="1:24"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X573" t="str">
        <v>Chromcraft Bull-Nose Wood Round Conference Table Top, Wood Base</v>
      </c>
    </row>
    <row r="574" spans="1:24"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X574" t="str">
        <v>Adams Telephone Message Book W/Dividers/Space For Phone Numbers, 5 1/4"X8 1/2", 200/Messages</v>
      </c>
    </row>
    <row r="575" spans="1:24"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X575" t="str">
        <v>Newell 331</v>
      </c>
    </row>
    <row r="576" spans="1:24"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X576" t="str">
        <v>Kensington 6 Outlet Guardian Standard Surge Protector</v>
      </c>
    </row>
    <row r="577" spans="1:24"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X577" t="str">
        <v>Southworth 100% Résumé Paper, 24lb.</v>
      </c>
    </row>
    <row r="578" spans="1:24"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X578" t="str">
        <v>Hoover Portapower Portable Vacuum</v>
      </c>
    </row>
    <row r="579" spans="1:24"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X579" t="str">
        <v>Verbatim 25 GB 6x Blu-ray Single Layer Recordable Disc, 10/Pack</v>
      </c>
    </row>
    <row r="580" spans="1:24"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X580" t="str">
        <v>Howard Miller 13-1/2" Diameter Rosebrook Wall Clock</v>
      </c>
    </row>
    <row r="581" spans="1:24"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X581" t="str">
        <v>Ibico Hi-Tech Manual Binding System</v>
      </c>
    </row>
    <row r="582" spans="1:24"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X582" t="str">
        <v>Avery Hanging File Binders</v>
      </c>
    </row>
    <row r="583" spans="1:24"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X583" t="str">
        <v>Fellowes Neat Ideas Storage Cubes</v>
      </c>
    </row>
    <row r="584" spans="1:24"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X584" t="str">
        <v>Cubify CubeX 3D Printer Triple Head Print</v>
      </c>
    </row>
    <row r="585" spans="1:24"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X585" t="str">
        <v>Avery 516</v>
      </c>
    </row>
    <row r="586" spans="1:24"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X586" t="str">
        <v>Bush Andora Bookcase, Maple/Graphite Gray Finish</v>
      </c>
    </row>
    <row r="587" spans="1:24"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X587" t="str">
        <v>Luxo Professional Magnifying Clamp-On Fluorescent Lamps</v>
      </c>
    </row>
    <row r="588" spans="1:24"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X588" t="str">
        <v>Recycled Eldon Regeneration Jumbo File</v>
      </c>
    </row>
    <row r="589" spans="1:24"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X589" t="str">
        <v>Imation Bio 8GB USB Flash Drive Imation Corp</v>
      </c>
    </row>
    <row r="590" spans="1:24"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X590" t="str">
        <v>Xerox 1977</v>
      </c>
    </row>
    <row r="591" spans="1:24"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X591" t="str">
        <v>Avery 490</v>
      </c>
    </row>
    <row r="592" spans="1:24"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X592" t="str">
        <v>Avery 4027 File Folder Labels for Dot Matrix Printers, 5000 Labels per Box, White</v>
      </c>
    </row>
    <row r="593" spans="1:24"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X593" t="str">
        <v>Binney &amp; Smith Crayola Metallic Crayons, 16-Color Pack</v>
      </c>
    </row>
    <row r="594" spans="1:24"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X594" t="str">
        <v>GBC Linen Binding Covers</v>
      </c>
    </row>
    <row r="595" spans="1:24"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X595" t="str">
        <v>Tenex "The Solids" Textured Chair Mats</v>
      </c>
    </row>
    <row r="596" spans="1:24"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X596" t="str">
        <v>Laminate Occasional Tables</v>
      </c>
    </row>
    <row r="597" spans="1:24"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X597" t="str">
        <v>Xerox 220</v>
      </c>
    </row>
    <row r="598" spans="1:24"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X598" t="str">
        <v>Fellowes 8 Outlet Superior Workstation Surge Protector</v>
      </c>
    </row>
    <row r="599" spans="1:24"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X599" t="str">
        <v>O'Sullivan Living Dimensions 5-Shelf Bookcases</v>
      </c>
    </row>
    <row r="600" spans="1:24"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X600" t="str">
        <v>#10- 4 1/8" x 9 1/2" Security-Tint Envelopes</v>
      </c>
    </row>
    <row r="601" spans="1:24"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X601" t="str">
        <v>Bionaire Personal Warm Mist Humidifier/Vaporizer</v>
      </c>
    </row>
    <row r="602" spans="1:24"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X602" t="str">
        <v>Logitech Wireless Performance Mouse MX for PC and Mac</v>
      </c>
    </row>
    <row r="603" spans="1:24"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X603" t="str">
        <v>Cardinal Holdit Business Card Pockets</v>
      </c>
    </row>
    <row r="604" spans="1:24"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X604" t="str">
        <v>Howard Miller 13" Diameter Pewter Finish Round Wall Clock</v>
      </c>
    </row>
    <row r="605" spans="1:24"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X605" t="str">
        <v>Tops Green Bar Computer Printout Paper</v>
      </c>
    </row>
    <row r="606" spans="1:24"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X606" t="str">
        <v>Chromcraft Bull-Nose Wood Oval Conference Tables &amp; Bases</v>
      </c>
    </row>
    <row r="607" spans="1:24"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X607" t="str">
        <v>Recycled Data-Pak for Archival Bound Computer Printouts, 12-1/2 x 12-1/2 x 16</v>
      </c>
    </row>
    <row r="608" spans="1:24"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X608" t="str">
        <v>Seth Thomas 16" Steel Case Clock</v>
      </c>
    </row>
    <row r="609" spans="1:24"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X609" t="str">
        <v>Acme Softgrip Scissors</v>
      </c>
    </row>
    <row r="610" spans="1:24"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X610" t="str">
        <v>Manila Recycled Extra-Heavyweight Clasp Envelopes, 6" x 9"</v>
      </c>
    </row>
    <row r="611" spans="1:24"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X611" t="str">
        <v>ClearSounds CSC500 Amplified Spirit Phone Corded phone</v>
      </c>
    </row>
    <row r="612" spans="1:24"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X612" t="str">
        <v>Xerox 1964</v>
      </c>
    </row>
    <row r="613" spans="1:24"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X613" t="str">
        <v>Bevis Traditional Conference Table Top, Plinth Base</v>
      </c>
    </row>
    <row r="614" spans="1:24"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X614" t="str">
        <v>Personal Folder Holder, Ebony</v>
      </c>
    </row>
    <row r="615" spans="1:24"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X615" t="str">
        <v>Logitech Illuminated - Keyboard</v>
      </c>
    </row>
    <row r="616" spans="1:24"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X616" t="str">
        <v>O'Sullivan Cherrywood Estates Traditional Bookcase</v>
      </c>
    </row>
    <row r="617" spans="1:24"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X617" t="str">
        <v>Acco Translucent Poly Ring Binders</v>
      </c>
    </row>
    <row r="618" spans="1:24"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X618" t="str">
        <v>Logitech Wireless Touch Keyboard K400</v>
      </c>
    </row>
    <row r="619" spans="1:24"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X619" t="str">
        <v>Avery 508</v>
      </c>
    </row>
    <row r="620" spans="1:24"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X620" t="str">
        <v>GBC Standard Plastic Binding Systems Combs</v>
      </c>
    </row>
    <row r="621" spans="1:24"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X621" t="str">
        <v>Xerox 196</v>
      </c>
    </row>
    <row r="622" spans="1:24"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X622" t="str">
        <v>Fiskars 8" Scissors, 2/Pack</v>
      </c>
    </row>
    <row r="623" spans="1:24"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X623" t="str">
        <v>Belkin iPhone and iPad Lightning Cable</v>
      </c>
    </row>
    <row r="624" spans="1:24"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X624" t="str">
        <v>GBC Durable Plastic Covers</v>
      </c>
    </row>
    <row r="625" spans="1:24"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X625" t="str">
        <v>Nu-Dell Leatherette Frames</v>
      </c>
    </row>
    <row r="626" spans="1:24"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X626" t="str">
        <v>Avery Durable Binders</v>
      </c>
    </row>
    <row r="627" spans="1:24"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X627" t="str">
        <v>Hewlett Packard 610 Color Digital Copier / Printer</v>
      </c>
    </row>
    <row r="628" spans="1:24"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X628" t="str">
        <v>Chromcraft Round Conference Tables</v>
      </c>
    </row>
    <row r="629" spans="1:24"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X629" t="str">
        <v>Avery 476</v>
      </c>
    </row>
    <row r="630" spans="1:24"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X630" t="str">
        <v>Brown Kraft Recycled Envelopes</v>
      </c>
    </row>
    <row r="631" spans="1:24"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X631" t="str">
        <v>Plantronics S12 Corded Telephone Headset System</v>
      </c>
    </row>
    <row r="632" spans="1:24"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X632" t="str">
        <v>3-ring staple pack</v>
      </c>
    </row>
    <row r="633" spans="1:24"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X633" t="str">
        <v>Fellowes Stor/Drawer Steel Plus Storage Drawers</v>
      </c>
    </row>
    <row r="634" spans="1:24"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X634" t="str">
        <v>Electrix Halogen Magnifier Lamp</v>
      </c>
    </row>
    <row r="635" spans="1:24"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X635" t="str">
        <v>Hon 4070 Series Pagoda Round Back Stacking Chairs</v>
      </c>
    </row>
    <row r="636" spans="1:24"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X636" t="str">
        <v>Cardinal EasyOpen D-Ring Binders</v>
      </c>
    </row>
    <row r="637" spans="1:24"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X637" t="str">
        <v>GBC Instant Report Kit</v>
      </c>
    </row>
    <row r="638" spans="1:24"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X638" t="str">
        <v>Boston 19500 Mighty Mite Electric Pencil Sharpener</v>
      </c>
    </row>
    <row r="639" spans="1:24"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X639" t="str">
        <v>C-Line Magnetic Cubicle Keepers, Clear Polypropylene</v>
      </c>
    </row>
    <row r="640" spans="1:24"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X640" t="str">
        <v>Dixon My First Ticonderoga Pencil, #2</v>
      </c>
    </row>
    <row r="641" spans="1:24"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X641" t="str">
        <v>Hon GuestStacker Chair</v>
      </c>
    </row>
    <row r="642" spans="1:24"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X642" t="str">
        <v>Xerox 1927</v>
      </c>
    </row>
    <row r="643" spans="1:24"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X643" t="str">
        <v>Safco Value Mate Series Steel Bookcases, Baked Enamel Finish on Steel, Gray</v>
      </c>
    </row>
    <row r="644" spans="1:24"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X644" t="str">
        <v>Microsoft Natural Ergonomic Keyboard 4000</v>
      </c>
    </row>
    <row r="645" spans="1:24"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X645" t="str">
        <v>Cameo Buff Policy Envelopes</v>
      </c>
    </row>
    <row r="646" spans="1:24"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X646" t="str">
        <v>Heavy-Duty E-Z-D Binders</v>
      </c>
    </row>
    <row r="647" spans="1:24"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X647" t="str">
        <v>Lifetime Advantage Folding Chairs, 4/Carton</v>
      </c>
    </row>
    <row r="648" spans="1:24"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X648" t="str">
        <v>Acco PRESSTEX Data Binder with Storage Hooks, Dark Blue, 9 1/2" X 11"</v>
      </c>
    </row>
    <row r="649" spans="1:24"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X649" t="str">
        <v>Office Star - Contemporary Task Swivel Chair</v>
      </c>
    </row>
    <row r="650" spans="1:24"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X650" t="str">
        <v>Cisco Unified IP Phone 7945G VoIP phone</v>
      </c>
    </row>
    <row r="651" spans="1:24"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X651" t="str">
        <v>Avery 499</v>
      </c>
    </row>
    <row r="652" spans="1:24"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X652" t="str">
        <v>Xerox 1887</v>
      </c>
    </row>
    <row r="653" spans="1:24"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X653" t="str">
        <v>Smead Alpha-Z Color-Coded Second Alphabetical Labels and Starter Set</v>
      </c>
    </row>
    <row r="654" spans="1:24"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X654" t="str">
        <v>Executive Impressions 14" Contract Wall Clock</v>
      </c>
    </row>
    <row r="655" spans="1:24"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X655" t="str">
        <v>Belkin 7 Outlet SurgeMaster II</v>
      </c>
    </row>
    <row r="656" spans="1:24"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X656" t="str">
        <v>Xerox 218</v>
      </c>
    </row>
    <row r="657" spans="1:24"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X657" t="str">
        <v>Eldon Stackable Tray, Side-Load, Legal, Smoke</v>
      </c>
    </row>
    <row r="658" spans="1:24"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X658" t="str">
        <v>Model L Table or Wall-Mount Pencil Sharpener</v>
      </c>
    </row>
    <row r="659" spans="1:24"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X659" t="str">
        <v>ClearOne CHATAttach 160 - speaker phone</v>
      </c>
    </row>
    <row r="660" spans="1:24"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X660" t="str">
        <v xml:space="preserve">Kensington SlimBlade Notebook Wireless Mouse with Nano Receiver </v>
      </c>
    </row>
    <row r="661" spans="1:24"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X661" t="str">
        <v>Newell 32</v>
      </c>
    </row>
    <row r="662" spans="1:24"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X662" t="str">
        <v>Belkin F9G930V10-GRY 9 Outlet Surge</v>
      </c>
    </row>
    <row r="663" spans="1:24"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X663" t="str">
        <v>Razer Tiamat Over Ear 7.1 Surround Sound PC Gaming Headset</v>
      </c>
    </row>
    <row r="664" spans="1:24"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X664" t="str">
        <v>Xerox 1968</v>
      </c>
    </row>
    <row r="665" spans="1:24"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X665" t="str">
        <v>Self-Adhesive Ring Binder Labels</v>
      </c>
    </row>
    <row r="666" spans="1:24"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X666" t="str">
        <v>Global Leather Executive Chair</v>
      </c>
    </row>
    <row r="667" spans="1:24"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X667" t="str">
        <v>GBC Recycled Grain Textured Covers</v>
      </c>
    </row>
    <row r="668" spans="1:24"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X668" t="str">
        <v>Xerox 1941</v>
      </c>
    </row>
    <row r="669" spans="1:24"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X669" t="str">
        <v>Razer Kraken PRO Over Ear PC and Music Headset</v>
      </c>
    </row>
    <row r="670" spans="1:24"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X670" t="str">
        <v>Kingston Digital DataTraveler 32GB USB 2.0</v>
      </c>
    </row>
    <row r="671" spans="1:24"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X671" t="str">
        <v>Advantus Plastic Paper Clips</v>
      </c>
    </row>
    <row r="672" spans="1:24"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X672" t="str">
        <v>Acme Forged Steel Scissors with Black Enamel Handles</v>
      </c>
    </row>
    <row r="673" spans="1:24"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X673" t="str">
        <v>Security-Tint Envelopes</v>
      </c>
    </row>
    <row r="674" spans="1:24"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X674" t="str">
        <v>Global Airflow Leather Mesh Back Chair, Black</v>
      </c>
    </row>
    <row r="675" spans="1:24"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X675" t="str">
        <v>Fellowes Smart Surge Ten-Outlet Protector, Platinum</v>
      </c>
    </row>
    <row r="676" spans="1:24"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X676" t="str">
        <v>Pyle PMP37LED</v>
      </c>
    </row>
    <row r="677" spans="1:24"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X677" t="str">
        <v>Clarity 53712</v>
      </c>
    </row>
    <row r="678" spans="1:24"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X678" t="str">
        <v>Boston 16801 Nautilus Battery Pencil Sharpener</v>
      </c>
    </row>
    <row r="679" spans="1:24"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X679" t="str">
        <v>Holmes Replacement Filter for HEPA Air Cleaner, Large Room</v>
      </c>
    </row>
    <row r="680" spans="1:24"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X680" t="str">
        <v>Zebra GX420t Direct Thermal/Thermal Transfer Printer</v>
      </c>
    </row>
    <row r="681" spans="1:24"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X681" t="str">
        <v>GBC ProClick Punch Binding System</v>
      </c>
    </row>
    <row r="682" spans="1:24"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X682" t="str">
        <v>Adams Telephone Message Books, 5 1/4” x 11”</v>
      </c>
    </row>
    <row r="683" spans="1:24"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X683" t="str">
        <v>Newell 335</v>
      </c>
    </row>
    <row r="684" spans="1:24"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X684" t="str">
        <v>O'Sullivan 3-Shelf Heavy-Duty Bookcases</v>
      </c>
    </row>
    <row r="685" spans="1:24"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X685" t="str">
        <v>Fellowes Binding Cases</v>
      </c>
    </row>
    <row r="686" spans="1:24"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X686" t="str">
        <v>Ibico Plastic and Wire Spiral Binding Combs</v>
      </c>
    </row>
    <row r="687" spans="1:24"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X687" t="str">
        <v>Acme Preferred Stainless Steel Scissors</v>
      </c>
    </row>
    <row r="688" spans="1:24"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X688" t="str">
        <v>Avery 486</v>
      </c>
    </row>
    <row r="689" spans="1:24"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X689" t="str">
        <v>Linden 10" Round Wall Clock, Black</v>
      </c>
    </row>
    <row r="690" spans="1:24"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X690" t="str">
        <v>Maxell DVD-RAM Discs</v>
      </c>
    </row>
    <row r="691" spans="1:24"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X691" t="str">
        <v>DIXON Oriole Pencils</v>
      </c>
    </row>
    <row r="692" spans="1:24"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X692" t="str">
        <v>Xerox 202</v>
      </c>
    </row>
    <row r="693" spans="1:24"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X693" t="str">
        <v>Xerox 1884</v>
      </c>
    </row>
    <row r="694" spans="1:24"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X694" t="str">
        <v>Acme Box Cutter Scissors</v>
      </c>
    </row>
    <row r="695" spans="1:24"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X695" t="str">
        <v>Staple magnet</v>
      </c>
    </row>
    <row r="696" spans="1:24"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X696" t="str">
        <v>Deluxe Chalkboard Eraser Cleaner</v>
      </c>
    </row>
    <row r="697" spans="1:24"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X697" t="str">
        <v>Logitech MX Performance Wireless Mouse</v>
      </c>
    </row>
    <row r="698" spans="1:24"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X698" t="str">
        <v>Newell 337</v>
      </c>
    </row>
    <row r="699" spans="1:24"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X699" t="str">
        <v>Logitech B530 USB Headset - headset - Full size, Binaural</v>
      </c>
    </row>
    <row r="700" spans="1:24"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X700" t="str">
        <v>Avery 482</v>
      </c>
    </row>
    <row r="701" spans="1:24"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X701" t="str">
        <v>Howard Miller 11-1/2" Diameter Ridgewood Wall Clock</v>
      </c>
    </row>
    <row r="702" spans="1:24"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X702" t="str">
        <v>Avery 483</v>
      </c>
    </row>
    <row r="703" spans="1:24"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X703" t="str">
        <v>Large Capacity Hanging Post Binders</v>
      </c>
    </row>
    <row r="704" spans="1:24"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X704" t="str">
        <v>GBC Ibimaster 500 Manual ProClick Binding System</v>
      </c>
    </row>
    <row r="705" spans="1:24"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X705" t="str">
        <v>Southworth 100% Cotton The Best Paper</v>
      </c>
    </row>
    <row r="706" spans="1:24"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X706" t="str">
        <v>Xerox 1910</v>
      </c>
    </row>
    <row r="707" spans="1:24"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X707" t="str">
        <v>Logitech G19 Programmable Gaming Keyboard</v>
      </c>
    </row>
    <row r="708" spans="1:24"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X708" t="str">
        <v>Acco Pressboard Covers with Storage Hooks, 14 7/8" x 11", Light Blue</v>
      </c>
    </row>
    <row r="709" spans="1:24"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X709" t="str">
        <v>Lock-Up Easel 'Spel-Binder'</v>
      </c>
    </row>
    <row r="710" spans="1:24"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X710" t="str">
        <v>Dax Clear Box Frame</v>
      </c>
    </row>
    <row r="711" spans="1:24"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X711" t="str">
        <v>Fellowes Black Plastic Comb Bindings</v>
      </c>
    </row>
    <row r="712" spans="1:24"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X712" t="str">
        <v>Eldon Shelf Savers Cubes and Bins</v>
      </c>
    </row>
    <row r="713" spans="1:24"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X713" t="str">
        <v xml:space="preserve">Anker Ultrathin Bluetooth Wireless Keyboard Aluminum Cover with Stand </v>
      </c>
    </row>
    <row r="714" spans="1:24"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X714" t="str">
        <v>Ampad Poly Cover Wirebound Steno Book, 6" x 9" Assorted Colors, Gregg Ruled</v>
      </c>
    </row>
    <row r="715" spans="1:24"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X715" t="str">
        <v>Fluorescent Highlighters by Dixon</v>
      </c>
    </row>
    <row r="716" spans="1:24"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X716" t="str">
        <v>Nortel Networks T7316 E Nt8 B27</v>
      </c>
    </row>
    <row r="717" spans="1:24"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X717" t="str">
        <v>Binding Machine Supplies</v>
      </c>
    </row>
    <row r="718" spans="1:24"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X718" t="str">
        <v>Things To Do Today Pad</v>
      </c>
    </row>
    <row r="719" spans="1:24"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X719" t="str">
        <v>Wilson Jones Hanging Recycled Pressboard Data Binders</v>
      </c>
    </row>
    <row r="720" spans="1:24"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X720" t="str">
        <v>Permanent Self-Adhesive File Folder Labels for Typewriters by Universal</v>
      </c>
    </row>
    <row r="721" spans="1:24"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X721" t="str">
        <v>Deluxe Heavy-Duty Vinyl Round Ring Binder</v>
      </c>
    </row>
    <row r="722" spans="1:24"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X722" t="str">
        <v>Xerox 1923</v>
      </c>
    </row>
    <row r="723" spans="1:24"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X723" t="str">
        <v>Xerox 1931</v>
      </c>
    </row>
    <row r="724" spans="1:24"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X724" t="str">
        <v>Bush Westfield Collection Bookcases, Fully Assembled</v>
      </c>
    </row>
    <row r="725" spans="1:24"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X725" t="str">
        <v>Gear Head AU3700S Headset</v>
      </c>
    </row>
    <row r="726" spans="1:24"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X726" t="str">
        <v>Wilson Jones Legal Size Ring Binders</v>
      </c>
    </row>
    <row r="727" spans="1:24"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X727" t="str">
        <v>Polycom CX600 IP Phone VoIP phone</v>
      </c>
    </row>
    <row r="728" spans="1:24"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X728" t="str">
        <v>Maxell iVDR EX 500GB Cartridge</v>
      </c>
    </row>
    <row r="729" spans="1:24"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X729" t="str">
        <v>Fellowes High-Stak Drawer Files</v>
      </c>
    </row>
    <row r="730" spans="1:24"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X730" t="str">
        <v>Lesro Sheffield Collection Coffee Table, End Table, Center Table, Corner Table</v>
      </c>
    </row>
    <row r="731" spans="1:24"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X731" t="str">
        <v>Acco Perma 4000 Stacking Storage Drawers</v>
      </c>
    </row>
    <row r="732" spans="1:24"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X732" t="str">
        <v>Maxell 4.7GB DVD-R</v>
      </c>
    </row>
    <row r="733" spans="1:24"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X733" t="str">
        <v>OtterBox Commuter Series Case - iPhone 5 &amp; 5s</v>
      </c>
    </row>
    <row r="734" spans="1:24"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X734" t="str">
        <v>Kensington 4 Outlet MasterPiece Compact Power Control Center</v>
      </c>
    </row>
    <row r="735" spans="1:24"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X735" t="str">
        <v>Xerox 1985</v>
      </c>
    </row>
    <row r="736" spans="1:24"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X736" t="str">
        <v>Hypercom P1300 Pinpad</v>
      </c>
    </row>
    <row r="737" spans="1:24"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X737" t="str">
        <v>Sanford Prismacolor Professional Thick Lead Art Pencils, 36-Color Set</v>
      </c>
    </row>
    <row r="738" spans="1:24"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X738" t="str">
        <v>RSVP Cards &amp; Envelopes, Blank White, 8-1/2" X 11", 24 Cards/25 Envelopes/Set</v>
      </c>
    </row>
    <row r="739" spans="1:24"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X739" t="str">
        <v>Wirebound Message Books, 2 7/8" x 5", 3 Forms per Page</v>
      </c>
    </row>
    <row r="740" spans="1:24"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X740" t="str">
        <v>JM Magazine Binder</v>
      </c>
    </row>
    <row r="741" spans="1:24"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X741" t="str">
        <v>Xerox 213</v>
      </c>
    </row>
    <row r="742" spans="1:24"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X742" t="str">
        <v>Fellowes 8 Outlet Superior Workstation Surge Protector w/o Phone/Fax/Modem Protection</v>
      </c>
    </row>
    <row r="743" spans="1:24"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X743" t="str">
        <v>Message Book, Standard Line "While You Were Out", 5 1/2" X 4", 200 Sets/Book</v>
      </c>
    </row>
    <row r="744" spans="1:24"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X744" t="str">
        <v>Acco Pressboard Covers with Storage Hooks, 14 7/8" x 11", Dark Blue</v>
      </c>
    </row>
    <row r="745" spans="1:24"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X745" t="str">
        <v>Standard Rollaway File with Lock</v>
      </c>
    </row>
    <row r="746" spans="1:24"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X746" t="str">
        <v>Avery Trapezoid Extra Heavy Duty 4" Binders</v>
      </c>
    </row>
    <row r="747" spans="1:24"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X747" t="str">
        <v>Bevis Boat-Shaped Conference Table</v>
      </c>
    </row>
    <row r="748" spans="1:24"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X748" t="str">
        <v>Deflect-o RollaMat Studded, Beveled Mat for Medium Pile Carpeting</v>
      </c>
    </row>
    <row r="749" spans="1:24"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X749" t="str">
        <v>Riverside Furniture Oval Coffee Table, Oval End Table, End Table with Drawer</v>
      </c>
    </row>
    <row r="750" spans="1:24"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X750" t="str">
        <v>Xerox 210</v>
      </c>
    </row>
    <row r="751" spans="1:24"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X751" t="str">
        <v>Avery Durable Slant Ring Binders</v>
      </c>
    </row>
    <row r="752" spans="1:24"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X752" t="str">
        <v>Universal Ultra Bright White Copier/Laser Paper, 8 1/2" x 11", Ream</v>
      </c>
    </row>
    <row r="753" spans="1:24"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X753" t="str">
        <v>Luxo Professional Combination Clamp-On Lamps</v>
      </c>
    </row>
    <row r="754" spans="1:24"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X754" t="str">
        <v>Zipper Ring Binder Pockets</v>
      </c>
    </row>
    <row r="755" spans="1:24"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X755" t="str">
        <v>Avery File Folder Labels</v>
      </c>
    </row>
    <row r="756" spans="1:24"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X756" t="str">
        <v>Color-Coded Legal Exhibit Labels</v>
      </c>
    </row>
    <row r="757" spans="1:24"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X757" t="str">
        <v>Xerox 212</v>
      </c>
    </row>
    <row r="758" spans="1:24"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X758" t="str">
        <v>Computer Printout Paper with Letter-Trim Fine Perforations</v>
      </c>
    </row>
    <row r="759" spans="1:24"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X759" t="str">
        <v>Office Impressions Heavy Duty Welded Shelving &amp; Multimedia Storage Drawers</v>
      </c>
    </row>
    <row r="760" spans="1:24"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X760" t="str">
        <v>DAX Black Cherry Wood-Tone Poster Frame</v>
      </c>
    </row>
    <row r="761" spans="1:24"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X761" t="str">
        <v>Wilson Jones Easy Flow II Sheet Lifters</v>
      </c>
    </row>
    <row r="762" spans="1:24"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X762" t="str">
        <v>Xerox 188</v>
      </c>
    </row>
    <row r="763" spans="1:24"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X763" t="str">
        <v>BIC Brite Liner Grip Highlighters, Assorted, 5/Pack</v>
      </c>
    </row>
    <row r="764" spans="1:24"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X764" t="str">
        <v>Samsung Galaxy S III - 16GB - pebble blue (T-Mobile)</v>
      </c>
    </row>
    <row r="765" spans="1:24"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X765" t="str">
        <v>#10- 4 1/8" x 9 1/2" Recycled Envelopes</v>
      </c>
    </row>
    <row r="766" spans="1:24"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X766" t="str">
        <v>Wasp CCD Handheld Bar Code Reader</v>
      </c>
    </row>
    <row r="767" spans="1:24"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X767" t="str">
        <v>Acco Suede Grain Vinyl Round Ring Binder</v>
      </c>
    </row>
    <row r="768" spans="1:24"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X768" t="str">
        <v>Bulldog Table or Wall-Mount Pencil Sharpener</v>
      </c>
    </row>
    <row r="769" spans="1:24"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X769" t="str">
        <v>Xerox 1979</v>
      </c>
    </row>
    <row r="770" spans="1:24"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X770" t="str">
        <v>Fellowes PB300 Plastic Comb Binding Machine</v>
      </c>
    </row>
    <row r="771" spans="1:24"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X771" t="str">
        <v>Plantronics Voyager Pro Legend</v>
      </c>
    </row>
    <row r="772" spans="1:24"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X772" t="str">
        <v>Laser &amp; Ink Jet Business Envelopes</v>
      </c>
    </row>
    <row r="773" spans="1:24"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X773" t="str">
        <v>Portable Personal File Box</v>
      </c>
    </row>
    <row r="774" spans="1:24"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X774" t="str">
        <v>Magna Visual Magnetic Picture Hangers</v>
      </c>
    </row>
    <row r="775" spans="1:24"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X775" t="str">
        <v>Plantronics CS510 - Over-the-Head monaural Wireless Headset System</v>
      </c>
    </row>
    <row r="776" spans="1:24"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X776" t="str">
        <v>Fellowes Super Stor/Drawer Files</v>
      </c>
    </row>
    <row r="777" spans="1:24"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X777" t="str">
        <v>UniKeep View Case Binders</v>
      </c>
    </row>
    <row r="778" spans="1:24"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X778" t="str">
        <v>Eldon Delta Triangular Chair Mat, 52" x 58", Clear</v>
      </c>
    </row>
    <row r="779" spans="1:24"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X779" t="str">
        <v>Project Tote Personal File</v>
      </c>
    </row>
    <row r="780" spans="1:24"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X780" t="str">
        <v>Enermax Acrylux Wireless Keyboard</v>
      </c>
    </row>
    <row r="781" spans="1:24"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X781" t="str">
        <v>G.E. Halogen Desk Lamp Bulbs</v>
      </c>
    </row>
    <row r="782" spans="1:24"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X782" t="str">
        <v>OtterBox Commuter Series Case - Samsung Galaxy S4</v>
      </c>
    </row>
    <row r="783" spans="1:24"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X783" t="str">
        <v xml:space="preserve">Iceberg Mobile Mega Data/Printer Cart </v>
      </c>
    </row>
    <row r="784" spans="1:24"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X784" t="str">
        <v>Staples in misc. colors</v>
      </c>
    </row>
    <row r="785" spans="1:24"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X785" t="str">
        <v>Global Comet Stacking Arm Chair</v>
      </c>
    </row>
    <row r="786" spans="1:24"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X786" t="str">
        <v>Cisco SPA525G2 5-Line IP Phone</v>
      </c>
    </row>
    <row r="787" spans="1:24"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X787" t="str">
        <v>Peel &amp; Seel Envelopes</v>
      </c>
    </row>
    <row r="788" spans="1:24"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X788" t="str">
        <v>GBC Plastic Binding Combs</v>
      </c>
    </row>
    <row r="789" spans="1:24"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X789" t="str">
        <v>Xerox 2</v>
      </c>
    </row>
    <row r="790" spans="1:24"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X790" t="str">
        <v>Xerox 1935</v>
      </c>
    </row>
    <row r="791" spans="1:24"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X791" t="str">
        <v>Cyber Acoustics AC-202b Speech Recognition Stereo Headset</v>
      </c>
    </row>
    <row r="792" spans="1:24"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X792" t="str">
        <v>Cisco SPA508G</v>
      </c>
    </row>
    <row r="793" spans="1:24"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X793" t="str">
        <v>Avery 514</v>
      </c>
    </row>
    <row r="794" spans="1:24"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X794" t="str">
        <v>Southworth 25% Cotton Granite Paper &amp; Envelopes</v>
      </c>
    </row>
    <row r="795" spans="1:24"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X795" t="str">
        <v>Eldon Advantage Chair Mats for Low to Medium Pile Carpets</v>
      </c>
    </row>
    <row r="796" spans="1:24"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X796" t="str">
        <v>Aluminum Screw Posts</v>
      </c>
    </row>
    <row r="797" spans="1:24"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X797" t="str">
        <v>Newell 336</v>
      </c>
    </row>
    <row r="798" spans="1:24"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X798" t="str">
        <v>Maxell 4.7GB DVD+RW 3/Pack</v>
      </c>
    </row>
    <row r="799" spans="1:24"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X799" t="str">
        <v>Atlantic Metals Mobile 5-Shelf Bookcases, Custom Colors</v>
      </c>
    </row>
    <row r="800" spans="1:24"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X800" t="str">
        <v>Quartet Alpha White Chalk, 12/Pack</v>
      </c>
    </row>
    <row r="801" spans="1:24"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X801" t="str">
        <v>Belkin F9S820V06 8 Outlet Surge</v>
      </c>
    </row>
    <row r="802" spans="1:24"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X802" t="str">
        <v>Global Stack Chair without Arms, Black</v>
      </c>
    </row>
    <row r="803" spans="1:24"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X803" t="str">
        <v>Eldon Antistatic Chair Mats for Low to Medium Pile Carpets</v>
      </c>
    </row>
    <row r="804" spans="1:24"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X804" t="str">
        <v>Important Message Pads, 50 4-1/4 x 5-1/2 Forms per Pad</v>
      </c>
    </row>
    <row r="805" spans="1:24"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X805" t="str">
        <v>Howard Miller 12" Round Wall Clock</v>
      </c>
    </row>
    <row r="806" spans="1:24"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X806" t="str">
        <v>DIXON Ticonderoga Erasable Checking Pencils</v>
      </c>
    </row>
    <row r="807" spans="1:24"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X807" t="str">
        <v>Eldon Advantage Foldable Chair Mats for Low Pile Carpets</v>
      </c>
    </row>
    <row r="808" spans="1:24"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X808" t="str">
        <v>Avery Round Ring Poly Binders</v>
      </c>
    </row>
    <row r="809" spans="1:24"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X809" t="str">
        <v>Avery Hole Reinforcements</v>
      </c>
    </row>
    <row r="810" spans="1:24"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X810" t="str">
        <v>Wilson Jones Ledger-Size, Piano-Hinge Binder, 2", Blue</v>
      </c>
    </row>
    <row r="811" spans="1:24"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X811" t="str">
        <v>Stockwell Gold Paper Clips</v>
      </c>
    </row>
    <row r="812" spans="1:24"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X812" t="str">
        <v>Super Bands, 12/Pack</v>
      </c>
    </row>
    <row r="813" spans="1:24"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X813" t="str">
        <v>Plantronics 81402</v>
      </c>
    </row>
    <row r="814" spans="1:24"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X814" t="str">
        <v>Assorted Color Push Pins</v>
      </c>
    </row>
    <row r="815" spans="1:24"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X815" t="str">
        <v>GBC Velobind Prepunched Cover Sets, Regency Series</v>
      </c>
    </row>
    <row r="816" spans="1:24"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X816" t="str">
        <v>3M Organizer Strips</v>
      </c>
    </row>
    <row r="817" spans="1:24"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X817" t="str">
        <v>Avery Durable Slant Ring Binders With Label Holder</v>
      </c>
    </row>
    <row r="818" spans="1:24"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X818" t="str">
        <v>Micropad Numeric Keypads</v>
      </c>
    </row>
    <row r="819" spans="1:24"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X819" t="str">
        <v>Newell 328</v>
      </c>
    </row>
    <row r="820" spans="1:24"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X820" t="str">
        <v>Belkin 8 Outlet SurgeMaster II Gold Surge Protector</v>
      </c>
    </row>
    <row r="821" spans="1:24"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X821" t="str">
        <v>Global High-Back Leather Tilter, Burgundy</v>
      </c>
    </row>
    <row r="822" spans="1:24"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X822" t="str">
        <v>Ativa V4110MDD Micro-Cut Shredder</v>
      </c>
    </row>
    <row r="823" spans="1:24"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X823" t="str">
        <v>Xerox 224</v>
      </c>
    </row>
    <row r="824" spans="1:24"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X824" t="str">
        <v>Avery 488</v>
      </c>
    </row>
    <row r="825" spans="1:24"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X825" t="str">
        <v>Innergie mMini Combo Duo USB Travel Charging Kit</v>
      </c>
    </row>
    <row r="826" spans="1:24"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X826" t="str">
        <v>Stanley Contemporary Battery Pencil Sharpeners</v>
      </c>
    </row>
    <row r="827" spans="1:24"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X827" t="str">
        <v>AT&amp;T 1080 Corded phone</v>
      </c>
    </row>
    <row r="828" spans="1:24"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X828" t="str">
        <v>Xerox 1950</v>
      </c>
    </row>
    <row r="829" spans="1:24"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X829" t="str">
        <v>Fellowes Mobile File Cart, Black</v>
      </c>
    </row>
    <row r="830" spans="1:24"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X830" t="str">
        <v>GBC Recycled VeloBinder Covers</v>
      </c>
    </row>
    <row r="831" spans="1:24"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X831" t="str">
        <v>Hon 4060 Series Tables</v>
      </c>
    </row>
    <row r="832" spans="1:24"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X832" t="str">
        <v>Newell 326</v>
      </c>
    </row>
    <row r="833" spans="1:24"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X833" t="str">
        <v>Logitech ClearChat Comfort/USB Headset H390</v>
      </c>
    </row>
    <row r="834" spans="1:24"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X834" t="str">
        <v>Newell 346</v>
      </c>
    </row>
    <row r="835" spans="1:24"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X835" t="str">
        <v>Rediform Wirebound "Phone Memo" Message Book, 11 x 5-3/4</v>
      </c>
    </row>
    <row r="836" spans="1:24"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X836" t="str">
        <v>GBC Standard Recycled Report Covers, Clear Plastic Sheets</v>
      </c>
    </row>
    <row r="837" spans="1:24"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X837" t="str">
        <v>Recycled Interoffice Envelopes with Re-Use-A-Seal Closure, 10 x 13</v>
      </c>
    </row>
    <row r="838" spans="1:24"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X838" t="str">
        <v>invisibleSHIELD by ZAGG Smudge-Free Screen Protector</v>
      </c>
    </row>
    <row r="839" spans="1:24"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X839" t="str">
        <v>Xerox 1905</v>
      </c>
    </row>
    <row r="840" spans="1:24"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X840" t="str">
        <v>Bush Saratoga Collection 5-Shelf Bookcase, Hanover Cherry, *Special Order</v>
      </c>
    </row>
    <row r="841" spans="1:24"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X841" t="str">
        <v>Ampad Evidence Wirebond Steno Books, 6" x 9"</v>
      </c>
    </row>
    <row r="842" spans="1:24"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X842" t="str">
        <v>Apple iPhone 5C</v>
      </c>
    </row>
    <row r="843" spans="1:24"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X843" t="str">
        <v>Newell 351</v>
      </c>
    </row>
    <row r="844" spans="1:24"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X844" t="str">
        <v>KI Adjustable-Height Table</v>
      </c>
    </row>
    <row r="845" spans="1:24"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X845" t="str">
        <v>Xerox 1945</v>
      </c>
    </row>
    <row r="846" spans="1:24"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X846" t="str">
        <v>Avery 502</v>
      </c>
    </row>
    <row r="847" spans="1:24"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X847" t="str">
        <v>Steel Personal Filing/Posting Tote</v>
      </c>
    </row>
    <row r="848" spans="1:24"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X848" t="str">
        <v>Tyvek  Top-Opening Peel &amp; Seel  Envelopes, Gray</v>
      </c>
    </row>
    <row r="849" spans="1:24"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X849" t="str">
        <v>Xerox 1896</v>
      </c>
    </row>
    <row r="850" spans="1:24"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X850" t="str">
        <v>Cardinal Slant-D Ring Binders</v>
      </c>
    </row>
    <row r="851" spans="1:24"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X851" t="str">
        <v>Stockwell Push Pins</v>
      </c>
    </row>
    <row r="852" spans="1:24"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X852" t="str">
        <v>Star Micronics TSP800 TSP847IIU Receipt Printer</v>
      </c>
    </row>
    <row r="853" spans="1:24"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X853" t="str">
        <v>Hoover Shoulder Vac Commercial Portable Vacuum</v>
      </c>
    </row>
    <row r="854" spans="1:24"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X854" t="str">
        <v>Acco Expandable Hanging Binders</v>
      </c>
    </row>
    <row r="855" spans="1:24"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X855" t="str">
        <v>Shocksock Galaxy S4 Armband</v>
      </c>
    </row>
    <row r="856" spans="1:24"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X856" t="str">
        <v>Brother DCP1000 Digital 3 in 1 Multifunction Machine</v>
      </c>
    </row>
    <row r="857" spans="1:24"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X857" t="str">
        <v>Eldon Regeneration Recycled Desk Accessories, Smoke</v>
      </c>
    </row>
    <row r="858" spans="1:24"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X858" t="str">
        <v>Crayola Anti Dust Chalk, 12/Pack</v>
      </c>
    </row>
    <row r="859" spans="1:24"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X859" t="str">
        <v>SAFCO Commercial Wire Shelving, 72h</v>
      </c>
    </row>
    <row r="860" spans="1:24"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X860" t="str">
        <v>Chromcraft 48" x 96" Racetrack Double Pedestal Table</v>
      </c>
    </row>
    <row r="861" spans="1:24"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X861" t="str">
        <v>Hon Deluxe Fabric Upholstered Stacking Chairs</v>
      </c>
    </row>
    <row r="862" spans="1:24"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X862" t="str">
        <v>Belkin 325VA UPS Surge Protector, 6'</v>
      </c>
    </row>
    <row r="863" spans="1:24"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X863" t="str">
        <v>PowerGen Dual USB Car Charger</v>
      </c>
    </row>
    <row r="864" spans="1:24"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X864" t="str">
        <v>Cardinal HOLDit! Binder Insert Strips,Extra Strips</v>
      </c>
    </row>
    <row r="865" spans="1:24"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X865" t="str">
        <v>C-Line Cubicle Keepers Polyproplyene Holder w/Velcro Back, 8-1/2x11, 25/Bx</v>
      </c>
    </row>
    <row r="866" spans="1:24"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X866" t="str">
        <v>Xerox 1996</v>
      </c>
    </row>
    <row r="867" spans="1:24"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X867" t="str">
        <v>Iris Project Case</v>
      </c>
    </row>
    <row r="868" spans="1:24"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X868" t="str">
        <v>Geographics Note Cards, Blank, White, 8 1/2" x 11"</v>
      </c>
    </row>
    <row r="869" spans="1:24"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X869" t="str">
        <v>ACCOHIDE Binder by Acco</v>
      </c>
    </row>
    <row r="870" spans="1:24"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X870" t="str">
        <v>Avery 3 1/2" Diskette Storage Pages, 10/Pack</v>
      </c>
    </row>
    <row r="871" spans="1:24"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X871" t="str">
        <v>Staple-on labels</v>
      </c>
    </row>
    <row r="872" spans="1:24"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X872" t="str">
        <v>Harbour Creations Steel Folding Chair</v>
      </c>
    </row>
    <row r="873" spans="1:24"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X873" t="str">
        <v>Wireless Extenders zBoost YX545 SOHO Signal Booster</v>
      </c>
    </row>
    <row r="874" spans="1:24"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X874" t="str">
        <v>OIC #2 Pencils, Medium Soft</v>
      </c>
    </row>
    <row r="875" spans="1:24"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X875" t="str">
        <v>Sannysis Cute Owl Design Soft Skin Case Cover for Samsung Galaxy S4</v>
      </c>
    </row>
    <row r="876" spans="1:24"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X876" t="str">
        <v>Peel &amp; Stick Add-On Corner Pockets</v>
      </c>
    </row>
    <row r="877" spans="1:24"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X877" t="str">
        <v>Carina 42"Hx23 3/4"W Media Storage Unit</v>
      </c>
    </row>
    <row r="878" spans="1:24"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X878" t="str">
        <v>Toshiba IPT2010-SD IP Telephone</v>
      </c>
    </row>
    <row r="879" spans="1:24"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X879" t="str">
        <v>GuestStacker Chair with Chrome Finish Legs</v>
      </c>
    </row>
    <row r="880" spans="1:24"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X880" t="str">
        <v>Xerox 1924</v>
      </c>
    </row>
    <row r="881" spans="1:24"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X881" t="str">
        <v>Ultra Door Push Plate</v>
      </c>
    </row>
    <row r="882" spans="1:24"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X882" t="str">
        <v>Kensington Orbit Wireless Mobile Trackball for PC and Mac</v>
      </c>
    </row>
    <row r="883" spans="1:24"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X883" t="str">
        <v>Global Chrome Stack Chair</v>
      </c>
    </row>
    <row r="884" spans="1:24"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X884" t="str">
        <v>Sauder Facets Collection Locker/File Cabinet, Sky Alder Finish</v>
      </c>
    </row>
    <row r="885" spans="1:24"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X885" t="str">
        <v>Newell 315</v>
      </c>
    </row>
    <row r="886" spans="1:24"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X886" t="str">
        <v>Pressboard Data Binders by Wilson Jones</v>
      </c>
    </row>
    <row r="887" spans="1:24"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X887" t="str">
        <v>Wilson Jones Standard D-Ring Binders</v>
      </c>
    </row>
    <row r="888" spans="1:24"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X888" t="str">
        <v>Eldon Expressions Punched Metal &amp; Wood Desk Accessories, Pewter &amp; Cherry</v>
      </c>
    </row>
    <row r="889" spans="1:24"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X889" t="str">
        <v>Samsung Galaxy Note 2</v>
      </c>
    </row>
    <row r="890" spans="1:24"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X890" t="str">
        <v>GE DSL Phone Line Filter</v>
      </c>
    </row>
    <row r="891" spans="1:24"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X891" t="str">
        <v>Carina Media Storage Towers in Natural &amp; Black</v>
      </c>
    </row>
    <row r="892" spans="1:24"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X892" t="str">
        <v>Fellowes Econo/Stor Drawers</v>
      </c>
    </row>
    <row r="893" spans="1:24"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X893" t="str">
        <v>SANFORD Liquid Accent Tank-Style Highlighters</v>
      </c>
    </row>
    <row r="894" spans="1:24"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X894" t="str">
        <v>Blue String-Tie &amp; Button Interoffice Envelopes, 10 x 13</v>
      </c>
    </row>
    <row r="895" spans="1:24"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X895" t="str">
        <v>Canon Imageclass D680 Copier / Fax</v>
      </c>
    </row>
    <row r="896" spans="1:24"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X896" t="str">
        <v>24-Hour Round Wall Clock</v>
      </c>
    </row>
    <row r="897" spans="1:24"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X897" t="str">
        <v>Eldon Radial Chair Mat for Low to Medium Pile Carpets</v>
      </c>
    </row>
    <row r="898" spans="1:24"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X898" t="str">
        <v>Eldon Image Series Desk Accessories, Ebony</v>
      </c>
    </row>
    <row r="899" spans="1:24"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X899" t="str">
        <v>Sanford 52201 APSCO Electric Pencil Sharpener</v>
      </c>
    </row>
    <row r="900" spans="1:24"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X900" t="str">
        <v>Samsung Replacement EH64AVFWE Premium Headset</v>
      </c>
    </row>
    <row r="901" spans="1:24"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X901" t="str">
        <v>GBC DocuBind P100 Manual Binding Machine</v>
      </c>
    </row>
    <row r="902" spans="1:24"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X902" t="str">
        <v>Fashion Color Clasp Envelopes</v>
      </c>
    </row>
    <row r="903" spans="1:24"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X903" t="str">
        <v>Hon Non-Folding Utility Tables</v>
      </c>
    </row>
    <row r="904" spans="1:24"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X904" t="str">
        <v>Bestar Classic Bookcase</v>
      </c>
    </row>
    <row r="905" spans="1:24"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X905" t="str">
        <v>Office Star - Contemporary Swivel Chair with Padded Adjustable Arms and Flex Back</v>
      </c>
    </row>
    <row r="906" spans="1:24"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X906" t="str">
        <v>Sanford Pocket Accent Highlighters</v>
      </c>
    </row>
    <row r="907" spans="1:24"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X907" t="str">
        <v>Mitel MiVoice 5330e IP Phone</v>
      </c>
    </row>
    <row r="908" spans="1:24"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X908" t="str">
        <v>Westinghouse Clip-On Gooseneck Lamps</v>
      </c>
    </row>
    <row r="909" spans="1:24"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X909" t="str">
        <v>Howard Miller Distant Time Traveler Alarm Clock</v>
      </c>
    </row>
    <row r="910" spans="1:24"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X910" t="str">
        <v>Tennsco Double-Tier Lockers</v>
      </c>
    </row>
    <row r="911" spans="1:24"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X911" t="str">
        <v>Wilson SignalBoost 841262 DB PRO Amplifier Kit</v>
      </c>
    </row>
    <row r="912" spans="1:24"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X912" t="str">
        <v>XtraLife ClearVue Slant-D Ring Binder, White, 3"</v>
      </c>
    </row>
    <row r="913" spans="1:24"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X913" t="str">
        <v>Pencil and Crayon Sharpener</v>
      </c>
    </row>
    <row r="914" spans="1:24"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X914" t="str">
        <v>Ampad Phone Message Book, Recycled, 400 Message Capacity, 5 ¾” x 11”</v>
      </c>
    </row>
    <row r="915" spans="1:24"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X915" t="str">
        <v>Fellowes Bankers Box Stor/Drawer Steel Plus</v>
      </c>
    </row>
    <row r="916" spans="1:24"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X916" t="str">
        <v>Performers Binder/Pad Holder, Black</v>
      </c>
    </row>
    <row r="917" spans="1:24"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X917" t="str">
        <v>Office Star Flex Back Scooter Chair with White Frame</v>
      </c>
    </row>
    <row r="918" spans="1:24"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X918" t="str">
        <v>Logitech G13 Programmable Gameboard with LCD Display</v>
      </c>
    </row>
    <row r="919" spans="1:24"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X919" t="str">
        <v>Panasonic KP-380BK Classic Electric Pencil Sharpener</v>
      </c>
    </row>
    <row r="920" spans="1:24"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X920" t="str">
        <v>Memorex Froggy Flash Drive 4 GB</v>
      </c>
    </row>
    <row r="921" spans="1:24"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X921" t="str">
        <v>Maxell 74 Minute CD-R Spindle, 50/Pack</v>
      </c>
    </row>
    <row r="922" spans="1:24"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X922" t="str">
        <v>Geemarc AmpliPOWER60</v>
      </c>
    </row>
    <row r="923" spans="1:24"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X923" t="str">
        <v>Avery 48</v>
      </c>
    </row>
    <row r="924" spans="1:24"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X924" t="str">
        <v>Avery Arch Ring Binders</v>
      </c>
    </row>
    <row r="925" spans="1:24"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X925" t="str">
        <v>Xerox 1915</v>
      </c>
    </row>
    <row r="926" spans="1:24"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X926" t="str">
        <v>Avery Reinforcements for Hole-Punch Pages</v>
      </c>
    </row>
    <row r="927" spans="1:24"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X927" t="str">
        <v>Colorific Watercolor Pencils</v>
      </c>
    </row>
    <row r="928" spans="1:24"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X928" t="str">
        <v>BIC Liqua Brite Liner</v>
      </c>
    </row>
    <row r="929" spans="1:24"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X929" t="str">
        <v>ACCOHIDE 3-Ring Binder, Blue, 1"</v>
      </c>
    </row>
    <row r="930" spans="1:24"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X930" t="str">
        <v>Xerox 1973</v>
      </c>
    </row>
    <row r="931" spans="1:24"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X931" t="str">
        <v>GBC Binding covers</v>
      </c>
    </row>
    <row r="932" spans="1:24"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X932" t="str">
        <v>Sauder Cornerstone Collection Library</v>
      </c>
    </row>
    <row r="933" spans="1:24"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X933" t="str">
        <v>Westinghouse Floor Lamp with Metal Mesh Shade, Black</v>
      </c>
    </row>
    <row r="934" spans="1:24"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X934" t="str">
        <v>Blue Parrot B250XT Professional Grade Wireless Bluetooth Headset with</v>
      </c>
    </row>
    <row r="935" spans="1:24"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X935" t="str">
        <v>Belkin 6 Outlet Metallic Surge Strip</v>
      </c>
    </row>
    <row r="936" spans="1:24"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X936" t="str">
        <v>Hon Valutask Swivel Chairs</v>
      </c>
    </row>
    <row r="937" spans="1:24"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X937" t="str">
        <v>Avery 517</v>
      </c>
    </row>
    <row r="938" spans="1:24"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X938" t="str">
        <v>Avery 477</v>
      </c>
    </row>
    <row r="939" spans="1:24"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X939" t="str">
        <v>Eureka Recycled Copy Paper 8 1/2" x 11", Ream</v>
      </c>
    </row>
    <row r="940" spans="1:24"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X940" t="str">
        <v>Seth Thomas 12" Clock w/ Goldtone Case</v>
      </c>
    </row>
    <row r="941" spans="1:24"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X941" t="str">
        <v>Memorex Froggy Flash Drive 8 GB</v>
      </c>
    </row>
    <row r="942" spans="1:24"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X942" t="str">
        <v>Acco 6 Outlet Guardian Premium Surge Suppressor</v>
      </c>
    </row>
    <row r="943" spans="1:24"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X943" t="str">
        <v>Avoid Verbal Orders Carbonless Minifold Book</v>
      </c>
    </row>
    <row r="944" spans="1:24"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X944" t="str">
        <v>Fellowes Presentation Covers for Comb Binding Machines</v>
      </c>
    </row>
    <row r="945" spans="1:24"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X945" t="str">
        <v>Panasonic KP-310 Heavy-Duty Electric Pencil Sharpener</v>
      </c>
    </row>
    <row r="946" spans="1:24"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X946" t="str">
        <v>Holmes Cool Mist Humidifier for the Whole House with 8-Gallon Output per Day, Extended Life Filter</v>
      </c>
    </row>
    <row r="947" spans="1:24"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X947" t="str">
        <v>SAFCO Commercial Wire Shelving, Black</v>
      </c>
    </row>
    <row r="948" spans="1:24"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X948" t="str">
        <v>Tensor Computer Mounted Lamp</v>
      </c>
    </row>
    <row r="949" spans="1:24"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X949" t="str">
        <v>Polycom SoundPoint IP 450 VoIP phone</v>
      </c>
    </row>
    <row r="950" spans="1:24"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X950" t="str">
        <v>Rediform S.O.S. 1-Up Phone Message Bk, 4-1/4x3-1/16 Bk, 1 Form/Pg, 40 Messages/Bk, 3/Pk</v>
      </c>
    </row>
    <row r="951" spans="1:24"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X951" t="str">
        <v>Cisco CP-7937G Unified IP Conference Station Phone</v>
      </c>
    </row>
    <row r="952" spans="1:24"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X952" t="str">
        <v>Boston 16701 Slimline Battery Pencil Sharpener</v>
      </c>
    </row>
    <row r="953" spans="1:24"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X953" t="str">
        <v>Avery 494</v>
      </c>
    </row>
    <row r="954" spans="1:24"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X954" t="str">
        <v>Memo Book, 100 Message Capacity, 5 3/8” x 11”</v>
      </c>
    </row>
    <row r="955" spans="1:24"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X955" t="str">
        <v>Newell 35</v>
      </c>
    </row>
    <row r="956" spans="1:24"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X956" t="str">
        <v>Wilson Jones 14 Line Acrylic Coated Pressboard Data Binders</v>
      </c>
    </row>
    <row r="957" spans="1:24"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X957" t="str">
        <v>Avery Non-Stick Heavy Duty View Round Locking Ring Binders</v>
      </c>
    </row>
    <row r="958" spans="1:24"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X958" t="str">
        <v>Hanging Personal Folder File</v>
      </c>
    </row>
    <row r="959" spans="1:24"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X959" t="str">
        <v>Xerox 1909</v>
      </c>
    </row>
    <row r="960" spans="1:24"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X960" t="str">
        <v>Leather Task Chair, Black</v>
      </c>
    </row>
    <row r="961" spans="1:24"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X961" t="str">
        <v>It's Hot Message Books with Stickers, 2 3/4" x 5"</v>
      </c>
    </row>
    <row r="962" spans="1:24"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X962" t="str">
        <v>Digium D40 VoIP phone</v>
      </c>
    </row>
    <row r="963" spans="1:24"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X963" t="str">
        <v>DYMO CardScan Personal V9 Business Card Scanner</v>
      </c>
    </row>
    <row r="964" spans="1:24"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X964" t="str">
        <v>Case Logic 2.4GHz Wireless Keyboard</v>
      </c>
    </row>
    <row r="965" spans="1:24"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X965" t="str">
        <v>Logitech Desktop MK120 Mouse and keyboard Combo</v>
      </c>
    </row>
    <row r="966" spans="1:24"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X966" t="str">
        <v>Pressboard Data Binder, Crimson, 12" X 8 1/2"</v>
      </c>
    </row>
    <row r="967" spans="1:24"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X967" t="str">
        <v>Lesro Round Back Collection Coffee Table, End Table</v>
      </c>
    </row>
    <row r="968" spans="1:24"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X968" t="str">
        <v>Hoover WindTunnel Plus Canister Vacuum</v>
      </c>
    </row>
    <row r="969" spans="1:24"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X969" t="str">
        <v>Xerox 1934</v>
      </c>
    </row>
    <row r="970" spans="1:24"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X970" t="str">
        <v>Newell 329</v>
      </c>
    </row>
    <row r="971" spans="1:24"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X971" t="str">
        <v>Panasonic KX T7731-B Digital phone</v>
      </c>
    </row>
    <row r="972" spans="1:24"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X972" t="str">
        <v>Safco Wire Cube Shelving System, For Use as 4 or 5 14" Cubes, Black</v>
      </c>
    </row>
    <row r="973" spans="1:24"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X973" t="str">
        <v>White Computer Printout Paper by Universal</v>
      </c>
    </row>
    <row r="974" spans="1:24"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X974" t="str">
        <v>Revere Boxed Rubber Bands by Revere</v>
      </c>
    </row>
    <row r="975" spans="1:24"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X975" t="str">
        <v>Eldon 200 Class Desk Accessories, Black</v>
      </c>
    </row>
    <row r="976" spans="1:24"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X976" t="str">
        <v>Ames Color-File Green Diamond Border X-ray Mailers</v>
      </c>
    </row>
    <row r="977" spans="1:24"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X977" t="str">
        <v>Bevis Oval Conference Table, Walnut</v>
      </c>
    </row>
    <row r="978" spans="1:24"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X978" t="str">
        <v>Hon 61000 Series Interactive Training Tables</v>
      </c>
    </row>
    <row r="979" spans="1:24"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X979" t="str">
        <v>Acco PRESSTEX Data Binder with Storage Hooks, Light Blue, 9 1/2" X 11"</v>
      </c>
    </row>
    <row r="980" spans="1:24"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X980" t="str">
        <v>Xerox 217</v>
      </c>
    </row>
    <row r="981" spans="1:24"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X981" t="str">
        <v>Bush Andora Conference Table, Maple/Graphite Gray Finish</v>
      </c>
    </row>
    <row r="982" spans="1:24"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X982" t="str">
        <v>Xerox 189</v>
      </c>
    </row>
    <row r="983" spans="1:24"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X983" t="str">
        <v>Panasonic KP-150 Electric Pencil Sharpener</v>
      </c>
    </row>
    <row r="984" spans="1:24"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X984" t="str">
        <v>GBC Recycled Regency Composition Covers</v>
      </c>
    </row>
    <row r="985" spans="1:24"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X985" t="str">
        <v>DAX Executive Solid Wood Document Frame, Desktop or Hang, Mahogany, 5 x 7</v>
      </c>
    </row>
    <row r="986" spans="1:24"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X986" t="str">
        <v>ShoreTel ShorePhone IP 230 VoIP phone</v>
      </c>
    </row>
    <row r="987" spans="1:24"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X987" t="str">
        <v>Petty Cash Envelope</v>
      </c>
    </row>
    <row r="988" spans="1:24"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X988" t="str">
        <v>3M Replacement Filter for Office Air Cleaner for 20' x 33' Room</v>
      </c>
    </row>
    <row r="989" spans="1:24"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X989" t="str">
        <v>Samsung Rugby III</v>
      </c>
    </row>
    <row r="990" spans="1:24"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X990" t="str">
        <v>Acco Four Pocket Poly Ring Binder with Label Holder, Smoke, 1"</v>
      </c>
    </row>
    <row r="991" spans="1:24"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X991" t="str">
        <v>Canvas Sectional Post Binders</v>
      </c>
    </row>
    <row r="992" spans="1:24"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X992" t="str">
        <v>Strathmore Photo Mount Cards</v>
      </c>
    </row>
    <row r="993" spans="1:24"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X993" t="str">
        <v>Xerox 203</v>
      </c>
    </row>
    <row r="994" spans="1:24"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X994" t="str">
        <v>Plantronics Audio 995 Wireless Stereo Headset</v>
      </c>
    </row>
    <row r="995" spans="1:24"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X995" t="str">
        <v>Xerox 1948</v>
      </c>
    </row>
    <row r="996" spans="1:24"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X996" t="str">
        <v>Global Super Steno Chair</v>
      </c>
    </row>
    <row r="997" spans="1:24"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X997" t="str">
        <v>OtterBox Defender Series Case - Samsung Galaxy S4</v>
      </c>
    </row>
    <row r="998" spans="1:24"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X998" t="str">
        <v>Wilson Jones Suede Grain Vinyl Binders</v>
      </c>
    </row>
    <row r="999" spans="1:24"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X999" t="str">
        <v>OtterBox Defender Series Case - iPhone 5c</v>
      </c>
    </row>
    <row r="1000" spans="1:24"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X1000" t="str">
        <v>Wilson Jones DublLock D-Ring Binders</v>
      </c>
    </row>
    <row r="1001" spans="1:24"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X1001" t="str">
        <v>Surelock Post Binders</v>
      </c>
    </row>
    <row r="1002" spans="1:24"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X1002" t="str">
        <v>Hewlett-Packard Deskjet 3050a All-in-One Color Inkjet Printer</v>
      </c>
    </row>
    <row r="1003" spans="1:24"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X1003" t="str">
        <v>Ibico Plastic Spiral Binding Combs</v>
      </c>
    </row>
    <row r="1004" spans="1:24"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X1004" t="str">
        <v>Iceberg OfficeWorks 42" Round Tables</v>
      </c>
    </row>
    <row r="1005" spans="1:24"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X1005" t="str">
        <v>DAX Wood Document Frame</v>
      </c>
    </row>
    <row r="1006" spans="1:24"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X1006" t="str">
        <v>Wilson Jones Heavy-Duty Casebound Ring Binders with Metal Hinges</v>
      </c>
    </row>
    <row r="1007" spans="1:24"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X1007" t="str">
        <v>Global Executive Mid-Back Manager's Chair</v>
      </c>
    </row>
    <row r="1008" spans="1:24"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X1008" t="str">
        <v>Xerox 1946</v>
      </c>
    </row>
    <row r="1009" spans="1:24"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X1009" t="str">
        <v>Newell 320</v>
      </c>
    </row>
    <row r="1010" spans="1:24"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X1010" t="str">
        <v>Eldon Image Series Desk Accessories, Burgundy</v>
      </c>
    </row>
    <row r="1011" spans="1:24"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X1011" t="str">
        <v>Newell 340</v>
      </c>
    </row>
    <row r="1012" spans="1:24"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X1012" t="str">
        <v>Avery 506</v>
      </c>
    </row>
    <row r="1013" spans="1:24"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X1013" t="str">
        <v>Xerox 192</v>
      </c>
    </row>
    <row r="1014" spans="1:24"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X1014" t="str">
        <v>HP Office Recycled Paper (20Lb. and 87 Bright)</v>
      </c>
    </row>
    <row r="1015" spans="1:24"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X1015" t="str">
        <v>X-Rack File for Hanging Folders</v>
      </c>
    </row>
    <row r="1016" spans="1:24"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X1016" t="str">
        <v>Xerox 199</v>
      </c>
    </row>
    <row r="1017" spans="1:24"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X1017" t="str">
        <v>WD My Passport Ultra 500GB Portable External Hard Drive</v>
      </c>
    </row>
    <row r="1018" spans="1:24"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X1018" t="str">
        <v>Cisco IP Phone 7961G-GE VoIP phone</v>
      </c>
    </row>
    <row r="1019" spans="1:24"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X1019" t="str">
        <v>Logitech Trackman Marble Mouse</v>
      </c>
    </row>
    <row r="1020" spans="1:24"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X1020" t="str">
        <v>Adams Telephone Message Book W/Dividers/Space For Phone Numbers, 5 1/4"X8 1/2", 300/Messages</v>
      </c>
    </row>
    <row r="1021" spans="1:24"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X1021" t="str">
        <v>Acco Perma 3000 Stacking Storage Drawers</v>
      </c>
    </row>
    <row r="1022" spans="1:24"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X1022" t="str">
        <v>Xerox 197</v>
      </c>
    </row>
    <row r="1023" spans="1:24"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X1023" t="str">
        <v>iKross Bluetooth Portable Keyboard + Cell Phone Stand Holder + Brush for Apple iPhone 5S 5C 5, 4S 4</v>
      </c>
    </row>
    <row r="1024" spans="1:24"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X1024" t="str">
        <v>Hon 2111 Invitation Series Corner Table</v>
      </c>
    </row>
    <row r="1025" spans="1:24"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X1025" t="str">
        <v>Lexmark X 9575 Professional All-in-One Color Printer</v>
      </c>
    </row>
    <row r="1026" spans="1:24"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X1026" t="str">
        <v>Ibico Covers for Plastic or Wire Binding Elements</v>
      </c>
    </row>
    <row r="1027" spans="1:24"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X1027" t="str">
        <v>Newell 325</v>
      </c>
    </row>
    <row r="1028" spans="1:24"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X1028" t="str">
        <v>Xerox 1970</v>
      </c>
    </row>
    <row r="1029" spans="1:24"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X1029" t="str">
        <v>12 Colored Short Pencils</v>
      </c>
    </row>
    <row r="1030" spans="1:24"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X1030" t="str">
        <v>Master Caster Door Stop, Large Neon Orange</v>
      </c>
    </row>
    <row r="1031" spans="1:24"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X1031" t="str">
        <v>Rubber Band Ball</v>
      </c>
    </row>
    <row r="1032" spans="1:24"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X1032" t="str">
        <v>Loose Memo Sheets</v>
      </c>
    </row>
    <row r="1033" spans="1:24"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X1033" t="str">
        <v>Xerox 1988</v>
      </c>
    </row>
    <row r="1034" spans="1:24"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X1034" t="str">
        <v>Neat Ideas Personal Hanging Folder Files, Black</v>
      </c>
    </row>
    <row r="1035" spans="1:24"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X1035" t="str">
        <v>Belkin OmniView SE Rackmount Kit</v>
      </c>
    </row>
    <row r="1036" spans="1:24"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X1036" t="str">
        <v>Rogers Jumbo File, Granite</v>
      </c>
    </row>
    <row r="1037" spans="1:24"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X1037" t="str">
        <v>Commercial WindTunnel Clean Air Upright Vacuum, Replacement Belts, Filtration Bags</v>
      </c>
    </row>
    <row r="1038" spans="1:24"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X1038" t="str">
        <v>Tenex Personal Self-Stacking Standard File Box, Black/Gray</v>
      </c>
    </row>
    <row r="1039" spans="1:24"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X1039" t="str">
        <v>Hoover Commercial Soft Guard Upright Vacuum And Disposable Filtration Bags</v>
      </c>
    </row>
    <row r="1040" spans="1:24"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X1040" t="str">
        <v>Avery 481</v>
      </c>
    </row>
    <row r="1041" spans="1:24"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X1041" t="str">
        <v>Newell 310</v>
      </c>
    </row>
    <row r="1042" spans="1:24"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X1042" t="str">
        <v>Newell 319</v>
      </c>
    </row>
    <row r="1043" spans="1:24"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X1043" t="str">
        <v>Avery 518</v>
      </c>
    </row>
    <row r="1044" spans="1:24"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X1044" t="str">
        <v>Sensible Storage WireTech Storage Systems</v>
      </c>
    </row>
    <row r="1045" spans="1:24"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X1045" t="str">
        <v>Kingston Digital DataTraveler 16GB USB 2.0</v>
      </c>
    </row>
    <row r="1046" spans="1:24"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X1046" t="str">
        <v>GBC Imprintable Covers</v>
      </c>
    </row>
    <row r="1047" spans="1:24"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X1047" t="str">
        <v>Newell 347</v>
      </c>
    </row>
    <row r="1048" spans="1:24"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X1048" t="str">
        <v>Pastel Pink Envelopes</v>
      </c>
    </row>
    <row r="1049" spans="1:24"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X1049" t="str">
        <v>Belkin F8E887 USB Wired Ergonomic Keyboard</v>
      </c>
    </row>
    <row r="1050" spans="1:24"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X1050" t="str">
        <v>ARKON Windshield Dashboard Air Vent Car Mount Holder</v>
      </c>
    </row>
    <row r="1051" spans="1:24"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X1051" t="str">
        <v>Xerox 1949</v>
      </c>
    </row>
    <row r="1052" spans="1:24"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X1052" t="str">
        <v>Conquest 14 Commercial Heavy-Duty Upright Vacuum, Collection System, Accessory Kit</v>
      </c>
    </row>
    <row r="1053" spans="1:24"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X1053" t="str">
        <v>Xerox 1886</v>
      </c>
    </row>
    <row r="1054" spans="1:24"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X1054" t="str">
        <v>Acco Clips to Go Binder Clips, 24 Clips in Two Sizes</v>
      </c>
    </row>
    <row r="1055" spans="1:24"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X1055" t="str">
        <v>Dixon Ticonderoga Erasable Colored Pencil Set, 12-Color</v>
      </c>
    </row>
    <row r="1056" spans="1:24"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X1056" t="str">
        <v>Pyle PRT45 Retro Home Telephone</v>
      </c>
    </row>
    <row r="1057" spans="1:24"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X1057" t="str">
        <v>Spiral Phone Message Books with Labels by Adams</v>
      </c>
    </row>
    <row r="1058" spans="1:24"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X1058" t="str">
        <v>Sauder Inglewood Library Bookcases</v>
      </c>
    </row>
    <row r="1059" spans="1:24"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X1059" t="str">
        <v>Xerox 1901</v>
      </c>
    </row>
    <row r="1060" spans="1:24"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X1060" t="str">
        <v>Acme Elite Stainless Steel Scissors</v>
      </c>
    </row>
    <row r="1061" spans="1:24"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X1061" t="str">
        <v>Tenex 46" x 60" Computer Anti-Static Chairmat, Rectangular Shaped</v>
      </c>
    </row>
    <row r="1062" spans="1:24"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X1062" t="str">
        <v>Prang Drawing Pencil Set</v>
      </c>
    </row>
    <row r="1063" spans="1:24"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X1063" t="str">
        <v>BOSTON Ranger #55 Pencil Sharpener, Black</v>
      </c>
    </row>
    <row r="1064" spans="1:24"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X1064" t="str">
        <v>Newell 307</v>
      </c>
    </row>
    <row r="1065" spans="1:24"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X1065" t="str">
        <v>Panasonic KP-4ABK Battery-Operated Pencil Sharpener</v>
      </c>
    </row>
    <row r="1066" spans="1:24"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X1066" t="str">
        <v>Avery Binder Labels</v>
      </c>
    </row>
    <row r="1067" spans="1:24"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X1067" t="str">
        <v>VTech DS6151</v>
      </c>
    </row>
    <row r="1068" spans="1:24"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X1068" t="str">
        <v>V7 USB Numeric Keypad</v>
      </c>
    </row>
    <row r="1069" spans="1:24"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X1069" t="str">
        <v>Peel-Off China Markers</v>
      </c>
    </row>
    <row r="1070" spans="1:24"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X1070" t="str">
        <v>Acco Perma 2700 Stacking Storage Drawers</v>
      </c>
    </row>
    <row r="1071" spans="1:24"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X1071" t="str">
        <v>Wirebound Message Books, Four 2 3/4 x 5 White Forms per Page</v>
      </c>
    </row>
    <row r="1072" spans="1:24"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X1072" t="str">
        <v>GE 48" Fluorescent Tube, Cool White Energy Saver, 34 Watts, 30/Box</v>
      </c>
    </row>
    <row r="1073" spans="1:24"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X1073" t="str">
        <v>Micro Innovations USB RF Wireless Keyboard with Mouse</v>
      </c>
    </row>
    <row r="1074" spans="1:24"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X1074" t="str">
        <v>Plantronics Savi W720 Multi-Device Wireless Headset System</v>
      </c>
    </row>
    <row r="1075" spans="1:24"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X1075" t="str">
        <v>Stacking Tray, Side-Loading, Legal, Smoke</v>
      </c>
    </row>
    <row r="1076" spans="1:24"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X1076" t="str">
        <v>Smead Adjustable Mobile File Trolley with Lockable Top</v>
      </c>
    </row>
    <row r="1077" spans="1:24"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X1077" t="str">
        <v>Jawbone MINI JAMBOX Wireless Bluetooth Speaker</v>
      </c>
    </row>
    <row r="1078" spans="1:24"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X1078" t="str">
        <v>Weyerhaeuser First Choice Laser/Copy Paper (20Lb. and 88 Bright)</v>
      </c>
    </row>
    <row r="1079" spans="1:24"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X1079" t="str">
        <v>Canon PC940 Copier</v>
      </c>
    </row>
    <row r="1080" spans="1:24"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X1080" t="str">
        <v>Multicolor Computer Printout Paper</v>
      </c>
    </row>
    <row r="1081" spans="1:24"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X1081" t="str">
        <v>Brites Rubber Bands, 1 1/2 oz. Box</v>
      </c>
    </row>
    <row r="1082" spans="1:24"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X1082" t="str">
        <v>Catalog Binders with Expanding Posts</v>
      </c>
    </row>
    <row r="1083" spans="1:24"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X1083" t="str">
        <v>Grandstream GXP2100 Mainstream Business Phone</v>
      </c>
    </row>
    <row r="1084" spans="1:24"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X1084" t="str">
        <v>Xerox 1940</v>
      </c>
    </row>
    <row r="1085" spans="1:24"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X1085" t="str">
        <v>Xerox 1986</v>
      </c>
    </row>
    <row r="1086" spans="1:24"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X1086" t="str">
        <v>Binder Clips by OIC</v>
      </c>
    </row>
    <row r="1087" spans="1:24"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X1087" t="str">
        <v>Wilson Jones 1" Hanging DublLock Ring Binders</v>
      </c>
    </row>
    <row r="1088" spans="1:24"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X1088" t="str">
        <v>RCA Visys Integrated PBX 8-Line Router</v>
      </c>
    </row>
    <row r="1089" spans="1:24"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X1089" t="str">
        <v>GBC VeloBind Cover Sets</v>
      </c>
    </row>
    <row r="1090" spans="1:24"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X1090" t="str">
        <v>Colored Push Pins</v>
      </c>
    </row>
    <row r="1091" spans="1:24"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X1091" t="str">
        <v>Logitech G105 Gaming Keyboard</v>
      </c>
    </row>
    <row r="1092" spans="1:24"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X1092" t="str">
        <v>Xerox 1925</v>
      </c>
    </row>
    <row r="1093" spans="1:24"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X1093" t="str">
        <v>QVS USB Car Charger 2-Port 2.1Amp for iPod/iPhone/iPad/iPad 2/iPad 3</v>
      </c>
    </row>
    <row r="1094" spans="1:24"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X1094" t="str">
        <v>DAX Natural Wood-Tone Poster Frame</v>
      </c>
    </row>
    <row r="1095" spans="1:24"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X1095" t="str">
        <v>StarTech.com 10/100 VDSL2 Ethernet Extender Kit</v>
      </c>
    </row>
    <row r="1096" spans="1:24"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X1096" t="str">
        <v>Acco Smartsocket Table Surge Protector, 6 Color-Coded Adapter Outlets</v>
      </c>
    </row>
    <row r="1097" spans="1:24"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X1097" t="str">
        <v>GBC ProClick Spines for 32-Hole Punch</v>
      </c>
    </row>
    <row r="1098" spans="1:24"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X1098" t="str">
        <v>Memorex Mini Travel Drive 4 GB USB 2.0 Flash Drive</v>
      </c>
    </row>
    <row r="1099" spans="1:24"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X1099" t="str">
        <v>Memorex Micro Travel Drive 16 GB</v>
      </c>
    </row>
    <row r="1100" spans="1:24"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X1100" t="str">
        <v>Avery 497</v>
      </c>
    </row>
    <row r="1101" spans="1:24"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X1101" t="str">
        <v>Avery 500</v>
      </c>
    </row>
    <row r="1102" spans="1:24"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X1102" t="str">
        <v>"While you Were Out" Message Book, One Form per Page</v>
      </c>
    </row>
    <row r="1103" spans="1:24"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X1103" t="str">
        <v>Rediform Voice Mail Log Books</v>
      </c>
    </row>
    <row r="1104" spans="1:24"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X1104" t="str">
        <v>O'Sullivan Manor Hill 2-Door Library in Brianna Oak</v>
      </c>
    </row>
    <row r="1105" spans="1:24"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X1105" t="str">
        <v>Nu-Dell Float Frame 11 x 14 1/2</v>
      </c>
    </row>
    <row r="1106" spans="1:24"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X1106" t="str">
        <v>Logitech G600 MMO Gaming Mouse</v>
      </c>
    </row>
    <row r="1107" spans="1:24"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X1107" t="str">
        <v>Sauder Facets Collection Library, Sky Alder Finish</v>
      </c>
    </row>
    <row r="1108" spans="1:24"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X1108" t="str">
        <v>Avanti 4.4 Cu. Ft. Refrigerator</v>
      </c>
    </row>
    <row r="1109" spans="1:24"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X1109" t="str">
        <v>Hoover Replacement Belt for Commercial Guardsman Heavy-Duty Upright Vacuum</v>
      </c>
    </row>
    <row r="1110" spans="1:24"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X1110" t="str">
        <v>Fellowes Advanced 8 Outlet Surge Suppressor with Phone/Fax Protection</v>
      </c>
    </row>
    <row r="1111" spans="1:24"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X1111" t="str">
        <v>SAFCO PlanMaster Heigh-Adjustable Drafting Table Base, 43w x 30d x 30-37h, Black</v>
      </c>
    </row>
    <row r="1112" spans="1:24"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X1112" t="str">
        <v>White GlueTop Scratch Pads</v>
      </c>
    </row>
    <row r="1113" spans="1:24"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X1113" t="str">
        <v>Holmes HEPA Air Purifier</v>
      </c>
    </row>
    <row r="1114" spans="1:24"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X1114" t="str">
        <v>TRENDnet 56K USB 2.0 Phone, Internet and Fax Modem</v>
      </c>
    </row>
    <row r="1115" spans="1:24"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X1115" t="str">
        <v>Xerox 231</v>
      </c>
    </row>
    <row r="1116" spans="1:24"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X1116" t="str">
        <v>Hon 2111 Invitation Series Straight Table</v>
      </c>
    </row>
    <row r="1117" spans="1:24"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X1117" t="str">
        <v>Xerox 1962</v>
      </c>
    </row>
    <row r="1118" spans="1:24"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X1118" t="str">
        <v>Wilson Electronics DB Pro Signal Booster</v>
      </c>
    </row>
    <row r="1119" spans="1:24"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X1119" t="str">
        <v>Sauder Camden County Barrister Bookcase, Planked Cherry Finish</v>
      </c>
    </row>
    <row r="1120" spans="1:24"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X1120" t="str">
        <v>DXL Angle-View Binders with Locking Rings, Black</v>
      </c>
    </row>
    <row r="1121" spans="1:24"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X1121" t="str">
        <v>Sauder Camden County Collection Libraries, Planked Cherry Finish</v>
      </c>
    </row>
    <row r="1122" spans="1:24"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X1122" t="str">
        <v>Advantus Panel Wall Certificate Holder - 8.5x11</v>
      </c>
    </row>
    <row r="1123" spans="1:24"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X1123" t="str">
        <v>Avery 478</v>
      </c>
    </row>
    <row r="1124" spans="1:24"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X1124" t="str">
        <v>Acco Data Flex Cable Posts For Top &amp; Bottom Load Binders, 6" Capacity</v>
      </c>
    </row>
    <row r="1125" spans="1:24"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X1125" t="str">
        <v>Recycled Steel Personal File for Standard File Folders</v>
      </c>
    </row>
    <row r="1126" spans="1:24"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X1126" t="str">
        <v>Blackstonian Pencils</v>
      </c>
    </row>
    <row r="1127" spans="1:24"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X1127" t="str">
        <v>Xerox 1919</v>
      </c>
    </row>
    <row r="1128" spans="1:24"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X1128" t="str">
        <v>Tops Wirebound Message Log Books</v>
      </c>
    </row>
    <row r="1129" spans="1:24"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X1129" t="str">
        <v>AT&amp;T CL82213</v>
      </c>
    </row>
    <row r="1130" spans="1:24"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X1130" t="str">
        <v>Maxell LTO Ultrium - 800 GB</v>
      </c>
    </row>
    <row r="1131" spans="1:24"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X1131" t="str">
        <v>Office Star - Professional Matrix Back Chair with 2-to-1 Synchro Tilt and Mesh Fabric Seat</v>
      </c>
    </row>
    <row r="1132" spans="1:24"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X1132" t="str">
        <v>Hunt BOSTON Vista Battery-Operated Pencil Sharpener, Black</v>
      </c>
    </row>
    <row r="1133" spans="1:24"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X1133" t="str">
        <v>GE 30522EE2</v>
      </c>
    </row>
    <row r="1134" spans="1:24"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X1134" t="str">
        <v>Ink Jet Note and Greeting Cards, 8-1/2" x 5-1/2" Card Size</v>
      </c>
    </row>
    <row r="1135" spans="1:24"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X1135" t="str">
        <v>Logitech Wireless Marathon Mouse M705</v>
      </c>
    </row>
    <row r="1136" spans="1:24"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X1136" t="str">
        <v>Mediabridge Sport Armband iPhone 5s</v>
      </c>
    </row>
    <row r="1137" spans="1:24"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X1137" t="str">
        <v>DAX Cubicle Frames - 8x10</v>
      </c>
    </row>
    <row r="1138" spans="1:24"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X1138" t="str">
        <v>Xerox 1929</v>
      </c>
    </row>
    <row r="1139" spans="1:24"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X1139" t="str">
        <v>Avery 501</v>
      </c>
    </row>
    <row r="1140" spans="1:24"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X1140" t="str">
        <v>Avery 513</v>
      </c>
    </row>
    <row r="1141" spans="1:24"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X1141" t="str">
        <v>Harmony Air Purifier</v>
      </c>
    </row>
    <row r="1142" spans="1:24"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X1142" t="str">
        <v>Electrix Incandescent Magnifying Lamp, Black</v>
      </c>
    </row>
    <row r="1143" spans="1:24"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X1143" t="str">
        <v>Honeywell Enviracaire Portable Air Cleaner for up to 8 x 10 Room</v>
      </c>
    </row>
    <row r="1144" spans="1:24"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X1144" t="str">
        <v>Global Stack Chair with Arms, Black</v>
      </c>
    </row>
    <row r="1145" spans="1:24"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X1145" t="str">
        <v>Xerox 206</v>
      </c>
    </row>
    <row r="1146" spans="1:24"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X1146" t="str">
        <v>Seth Thomas 14" Day/Date Wall Clock</v>
      </c>
    </row>
    <row r="1147" spans="1:24"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X1147" t="str">
        <v>Samsung Galaxy S4 Mini</v>
      </c>
    </row>
    <row r="1148" spans="1:24"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X1148" t="str">
        <v>Apple iPhone 5</v>
      </c>
    </row>
    <row r="1149" spans="1:24"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X1149" t="str">
        <v>Polycom VVX 310 VoIP phone</v>
      </c>
    </row>
    <row r="1150" spans="1:24"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X1150" t="str">
        <v>Bady BDG101FRU Card Printer</v>
      </c>
    </row>
    <row r="1151" spans="1:24"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X1151" t="str">
        <v>Xerox 1998</v>
      </c>
    </row>
    <row r="1152" spans="1:24"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X1152" t="str">
        <v>Honeywell Quietcare HEPA Air Cleaner</v>
      </c>
    </row>
    <row r="1153" spans="1:24"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X1153" t="str">
        <v>Hon Olson Stacker Stools</v>
      </c>
    </row>
    <row r="1154" spans="1:24"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X1154" t="str">
        <v>Dana Fluorescent Magnifying Lamp, White, 36"</v>
      </c>
    </row>
    <row r="1155" spans="1:24"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X1155" t="str">
        <v>Flat Face Poster Frame</v>
      </c>
    </row>
    <row r="1156" spans="1:24"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X1156" t="str">
        <v>Multi-Use Personal File Cart and Caster Set, Three Stacking Bins</v>
      </c>
    </row>
    <row r="1157" spans="1:24"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X1157" t="str">
        <v>Xerox 1981</v>
      </c>
    </row>
    <row r="1158" spans="1:24"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X1158" t="str">
        <v>Tops White Computer Printout Paper</v>
      </c>
    </row>
    <row r="1159" spans="1:24"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X1159" t="str">
        <v>Wilson Jones Elliptical Ring 3 1/2" Capacity Binders, 800 sheets</v>
      </c>
    </row>
    <row r="1160" spans="1:24"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X1160" t="str">
        <v>Classic Ivory Antique Telephone ZL1810</v>
      </c>
    </row>
    <row r="1161" spans="1:24"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X1161" t="str">
        <v>Sauder Forest Hills Library with Doors, Woodland Oak Finish</v>
      </c>
    </row>
    <row r="1162" spans="1:24"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X1162" t="str">
        <v>Executive Impressions 8-1/2" Career Panel/Partition Cubicle Clock</v>
      </c>
    </row>
    <row r="1163" spans="1:24"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X1163" t="str">
        <v>Jabra SPEAK 410 Multidevice Speakerphone</v>
      </c>
    </row>
    <row r="1164" spans="1:24"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X1164" t="str">
        <v>Xerox 211</v>
      </c>
    </row>
    <row r="1165" spans="1:24"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X1165" t="str">
        <v>Tennsco Industrial Shelving</v>
      </c>
    </row>
    <row r="1166" spans="1:24"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X1166" t="str">
        <v>Newell 334</v>
      </c>
    </row>
    <row r="1167" spans="1:24"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X1167" t="str">
        <v>Hon 30" x 60" Table with Locking Drawer</v>
      </c>
    </row>
    <row r="1168" spans="1:24"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X1168" t="str">
        <v>Safco Drafting Table</v>
      </c>
    </row>
    <row r="1169" spans="1:24"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X1169" t="str">
        <v>Avery 510</v>
      </c>
    </row>
    <row r="1170" spans="1:24"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X1170" t="str">
        <v>Ultra Door Pull Handle</v>
      </c>
    </row>
    <row r="1171" spans="1:24"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X1171" t="str">
        <v>Avery Hi-Liter Fluorescent Desk Style Markers</v>
      </c>
    </row>
    <row r="1172" spans="1:24"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X1172" t="str">
        <v>IBM Multi-Purpose Copy Paper, 8 1/2 x 11", Case</v>
      </c>
    </row>
    <row r="1173" spans="1:24"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X1173" t="str">
        <v>Newell 309</v>
      </c>
    </row>
    <row r="1174" spans="1:24"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X1174" t="str">
        <v>GBC DocuBind TL300 Electric Binding System</v>
      </c>
    </row>
    <row r="1175" spans="1:24"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X1175" t="str">
        <v>Jiffy Padded Mailers with Self-Seal Closure</v>
      </c>
    </row>
    <row r="1176" spans="1:24"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X1176" t="str">
        <v>GBC DocuBind 200 Manual Binding Machine</v>
      </c>
    </row>
    <row r="1177" spans="1:24"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X1177" t="str">
        <v>SKILCRAFT Telephone Shoulder Rest, 2" x 6.5" x 2.5", Black</v>
      </c>
    </row>
    <row r="1178" spans="1:24"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X1178" t="str">
        <v>Global Comet Stacking Armless Chair</v>
      </c>
    </row>
    <row r="1179" spans="1:24"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X1179" t="str">
        <v>Pressboard Hanging Data Binders for Unburst Sheets</v>
      </c>
    </row>
    <row r="1180" spans="1:24"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X1180" t="str">
        <v>Hand-Finished Solid Wood Document Frame</v>
      </c>
    </row>
    <row r="1181" spans="1:24"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X1181" t="str">
        <v>DAX Charcoal/Nickel-Tone Document Frame, 5 x 7</v>
      </c>
    </row>
    <row r="1182" spans="1:24"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X1182" t="str">
        <v>Xerox 1891</v>
      </c>
    </row>
    <row r="1183" spans="1:24"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X1183" t="str">
        <v>Hewlett-Packard Deskjet 5550 Printer</v>
      </c>
    </row>
    <row r="1184" spans="1:24"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X1184" t="str">
        <v>Avery 474</v>
      </c>
    </row>
    <row r="1185" spans="1:24"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X1185" t="str">
        <v>Panasonic KX T7736-B Digital phone</v>
      </c>
    </row>
    <row r="1186" spans="1:24"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X1186" t="str">
        <v>GBC DocuBind TL200 Manual Binding Machine</v>
      </c>
    </row>
    <row r="1187" spans="1:24"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X1187" t="str">
        <v>Global Commerce Series Low-Back Swivel/Tilt Chairs</v>
      </c>
    </row>
    <row r="1188" spans="1:24"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X1188" t="str">
        <v>Cisco SPA 502G IP Phone</v>
      </c>
    </row>
    <row r="1189" spans="1:24"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X1189" t="str">
        <v>Avaya 4621SW VoIP phone</v>
      </c>
    </row>
    <row r="1190" spans="1:24"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X1190" t="str">
        <v>Xerox 214</v>
      </c>
    </row>
    <row r="1191" spans="1:24"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X1191" t="str">
        <v>Motorola Moto X</v>
      </c>
    </row>
    <row r="1192" spans="1:24"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X1192" t="str">
        <v>O'Sullivan 2-Shelf Heavy-Duty Bookcases</v>
      </c>
    </row>
    <row r="1193" spans="1:24"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X1193" t="str">
        <v>Enermax Briskie RF Wireless Keyboard and Mouse Combo</v>
      </c>
    </row>
    <row r="1194" spans="1:24"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X1194" t="str">
        <v>GBC Twin Loop Wire Binding Elements</v>
      </c>
    </row>
    <row r="1195" spans="1:24"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X1195" t="str">
        <v>Perma STOR-ALL Hanging File Box, 13 1/8"W x 12 1/4"D x 10 1/2"H</v>
      </c>
    </row>
    <row r="1196" spans="1:24"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X1196" t="str">
        <v>BIC Brite Liner Grip Highlighters</v>
      </c>
    </row>
    <row r="1197" spans="1:24"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X1197" t="str">
        <v>WD My Passport Ultra 2TB Portable External Hard Drive</v>
      </c>
    </row>
    <row r="1198" spans="1:24"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X1198" t="str">
        <v>Holmes Replacement Filter for HEPA Air Cleaner, Medium Room</v>
      </c>
    </row>
    <row r="1199" spans="1:24"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X1199" t="str">
        <v>Imation Clip USB flash drive - 8 GB</v>
      </c>
    </row>
    <row r="1200" spans="1:24"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X1200" t="str">
        <v>Newell 3-Hole Punched Plastic Slotted Magazine Holders for Binders</v>
      </c>
    </row>
    <row r="1201" spans="1:24"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X1201" t="str">
        <v>Acco 6 Outlet Guardian Standard Surge Suppressor</v>
      </c>
    </row>
    <row r="1202" spans="1:24"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X1202" t="str">
        <v>Acme Hot Forged Carbon Steel Scissors with Nickel-Plated Handles, 3 7/8" Cut, 8"L</v>
      </c>
    </row>
    <row r="1203" spans="1:24"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X1203" t="str">
        <v>Avery Heavy-Duty EZD View Binder with Locking Rings</v>
      </c>
    </row>
    <row r="1204" spans="1:24"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X1204" t="str">
        <v>Belkin Standard 104 key USB Keyboard</v>
      </c>
    </row>
    <row r="1205" spans="1:24"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X1205" t="str">
        <v>Avaya IP Phone 1140E VoIP phone</v>
      </c>
    </row>
    <row r="1206" spans="1:24"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X1206" t="str">
        <v>Global Wood Trimmed Manager's Task Chair, Khaki</v>
      </c>
    </row>
    <row r="1207" spans="1:24"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X1207" t="str">
        <v>Newell 321</v>
      </c>
    </row>
    <row r="1208" spans="1:24"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X1208" t="str">
        <v>Jabra Supreme Plus Driver Edition Headset</v>
      </c>
    </row>
    <row r="1209" spans="1:24"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X1209" t="str">
        <v>Binder Posts</v>
      </c>
    </row>
    <row r="1210" spans="1:24"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X1210" t="str">
        <v>Bevis Round Conference Table Top &amp; Single Column Base</v>
      </c>
    </row>
    <row r="1211" spans="1:24"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X1211" t="str">
        <v>Xerox 1978</v>
      </c>
    </row>
    <row r="1212" spans="1:24"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X1212" t="str">
        <v>Eldon Spacemaker Box, Quick-Snap Lid, Clear</v>
      </c>
    </row>
    <row r="1213" spans="1:24"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X1213" t="str">
        <v>Plymouth Boxed Rubber Bands by Plymouth</v>
      </c>
    </row>
    <row r="1214" spans="1:24"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X1214" t="str">
        <v>3.6 Cubic Foot Counter Height Office Refrigerator</v>
      </c>
    </row>
    <row r="1215" spans="1:24"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X1215" t="str">
        <v>O'Sullivan Elevations Bookcase, Cherry Finish</v>
      </c>
    </row>
    <row r="1216" spans="1:24"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X1216" t="str">
        <v>Eldon ProFile File 'N Store Portable File Tub Letter/Legal Size Black</v>
      </c>
    </row>
    <row r="1217" spans="1:24"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X1217" t="str">
        <v>Southworth Parchment Paper &amp; Envelopes</v>
      </c>
    </row>
    <row r="1218" spans="1:24"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X1218" t="str">
        <v>Tennsco Lockers, Sand</v>
      </c>
    </row>
    <row r="1219" spans="1:24"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X1219" t="str">
        <v>Xerox 1922</v>
      </c>
    </row>
    <row r="1220" spans="1:24"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X1220" t="str">
        <v>GBC Personal VeloBind Strips</v>
      </c>
    </row>
    <row r="1221" spans="1:24"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X1221" t="str">
        <v>Novimex Fabric Task Chair</v>
      </c>
    </row>
    <row r="1222" spans="1:24"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X1222" t="str">
        <v>Master Big Foot Doorstop, Beige</v>
      </c>
    </row>
    <row r="1223" spans="1:24"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X1223" t="str">
        <v>Microsoft Wireless Mobile Mouse 4000</v>
      </c>
    </row>
    <row r="1224" spans="1:24"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X1224" t="str">
        <v>Letter/Legal File Tote with Clear Snap-On Lid, Black Granite</v>
      </c>
    </row>
    <row r="1225" spans="1:24"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X1225" t="str">
        <v>Avery Framed View Binder, EZD Ring (Locking), Navy, 1 1/2"</v>
      </c>
    </row>
    <row r="1226" spans="1:24"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X1226" t="str">
        <v>Xerox 1952</v>
      </c>
    </row>
    <row r="1227" spans="1:24"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X1227" t="str">
        <v>Fellowes Twister Kit, Gray/Clear, 3/pkg</v>
      </c>
    </row>
    <row r="1228" spans="1:24"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X1228" t="str">
        <v>Plantronics Audio 478 Stereo USB Headset</v>
      </c>
    </row>
    <row r="1229" spans="1:24"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X1229" t="str">
        <v>Hon 94000 Series Round Tables</v>
      </c>
    </row>
    <row r="1230" spans="1:24"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X1230" t="str">
        <v>Anker Ultra-Slim Mini Bluetooth 3.0 Wireless Keyboard</v>
      </c>
    </row>
    <row r="1231" spans="1:24"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X1231" t="str">
        <v>Plantronics CS 50-USB - headset - Convertible, Monaural</v>
      </c>
    </row>
    <row r="1232" spans="1:24"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X1232" t="str">
        <v>Computer Printout Paper with Letter-Trim Perforations</v>
      </c>
    </row>
    <row r="1233" spans="1:24"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X1233" t="str">
        <v>Avery 52</v>
      </c>
    </row>
    <row r="1234" spans="1:24"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X1234" t="str">
        <v>Translucent Push Pins by OIC</v>
      </c>
    </row>
    <row r="1235" spans="1:24"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X1235" t="str">
        <v>Avery 507</v>
      </c>
    </row>
    <row r="1236" spans="1:24"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X1236" t="str">
        <v>Newell 349</v>
      </c>
    </row>
    <row r="1237" spans="1:24"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X1237" t="str">
        <v>GBC DocuBind P50 Personal Binding Machine</v>
      </c>
    </row>
    <row r="1238" spans="1:24"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X1238" t="str">
        <v>Boston KS Multi-Size Manual Pencil Sharpener</v>
      </c>
    </row>
    <row r="1239" spans="1:24"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X1239" t="str">
        <v>Tennsco 6- and 18-Compartment Lockers</v>
      </c>
    </row>
    <row r="1240" spans="1:24"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X1240" t="str">
        <v>Xerox 1888</v>
      </c>
    </row>
    <row r="1241" spans="1:24"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X1241" t="str">
        <v>Newell 308</v>
      </c>
    </row>
    <row r="1242" spans="1:24"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X1242" t="str">
        <v>Polycom SoundStation2 EX Conference phone</v>
      </c>
    </row>
    <row r="1243" spans="1:24"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X1243" t="str">
        <v>Mobile Personal File Cube</v>
      </c>
    </row>
    <row r="1244" spans="1:24"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X1244" t="str">
        <v>DMI Eclipse Executive Suite Bookcases</v>
      </c>
    </row>
    <row r="1245" spans="1:24"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X1245" t="str">
        <v>Quality Park Security Envelopes</v>
      </c>
    </row>
    <row r="1246" spans="1:24"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X1246" t="str">
        <v>Belkin SportFit Armband For iPhone 5s/5c, Fuchsia</v>
      </c>
    </row>
    <row r="1247" spans="1:24"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X1247" t="str">
        <v>DataProducts Ampli Magnifier Task Lamp, Black,</v>
      </c>
    </row>
    <row r="1248" spans="1:24"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X1248" t="str">
        <v>Acco 6 Outlet Guardian Basic Surge Suppressor</v>
      </c>
    </row>
    <row r="1249" spans="1:24"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X1249" t="str">
        <v>Sanford Colorific Scented Colored Pencils, 12/Pack</v>
      </c>
    </row>
    <row r="1250" spans="1:24"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X1250" t="str">
        <v>Message Book, Phone, Wirebound Standard Line Memo, 2 3/4" X 5"</v>
      </c>
    </row>
    <row r="1251" spans="1:24"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X1251" t="str">
        <v>Motorla HX550 Universal Bluetooth Headset</v>
      </c>
    </row>
    <row r="1252" spans="1:24"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X1252" t="str">
        <v>Eldon Expressions Wood Desk Accessories, Oak</v>
      </c>
    </row>
    <row r="1253" spans="1:24"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X1253" t="str">
        <v>Acme Office Executive Series Stainless Steel Trimmers</v>
      </c>
    </row>
    <row r="1254" spans="1:24"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X1254" t="str">
        <v>Chromcraft Bull-Nose Wood 48" x 96" Rectangular Conference Tables</v>
      </c>
    </row>
    <row r="1255" spans="1:24"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X1255" t="str">
        <v>Spigen Samsung Galaxy S5 Case Wallet</v>
      </c>
    </row>
    <row r="1256" spans="1:24"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X1256" t="str">
        <v>Newell 33</v>
      </c>
    </row>
    <row r="1257" spans="1:24"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X1257" t="str">
        <v>Panasonic KP-350BK Electric Pencil Sharpener with Auto Stop</v>
      </c>
    </row>
    <row r="1258" spans="1:24"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X1258" t="str">
        <v>Array Memo Cubes</v>
      </c>
    </row>
    <row r="1259" spans="1:24"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X1259" t="str">
        <v>Wilson Jones data.warehouse D-Ring Binders with DublLock</v>
      </c>
    </row>
    <row r="1260" spans="1:24"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X1260" t="str">
        <v>Xerox 1982</v>
      </c>
    </row>
    <row r="1261" spans="1:24"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X1261" t="str">
        <v>Hon Mobius Operator's Chair</v>
      </c>
    </row>
    <row r="1262" spans="1:24"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X1262" t="str">
        <v>Fellowes Mighty 8 Compact Surge Protector</v>
      </c>
    </row>
    <row r="1263" spans="1:24"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X1263" t="str">
        <v>Harmony HEPA Quiet Air Purifiers</v>
      </c>
    </row>
    <row r="1264" spans="1:24"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X1264" t="str">
        <v>Howard Miller 16" Diameter Gallery Wall Clock</v>
      </c>
    </row>
    <row r="1265" spans="1:24"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X1265" t="str">
        <v>Eldon Executive Woodline II Desk Accessories, Mahogany</v>
      </c>
    </row>
    <row r="1266" spans="1:24"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X1266" t="str">
        <v>Boston Model 1800 Electric Pencil Sharpener, Gray</v>
      </c>
    </row>
    <row r="1267" spans="1:24"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X1267" t="str">
        <v>Polycom SoundPoint Pro SE-225 Corded phone</v>
      </c>
    </row>
    <row r="1268" spans="1:24"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X1268" t="str">
        <v>Euro-Pro Shark Turbo Vacuum</v>
      </c>
    </row>
    <row r="1269" spans="1:24"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X1269" t="str">
        <v>Metal Folding Chairs, Beige, 4/Carton</v>
      </c>
    </row>
    <row r="1270" spans="1:24"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X1270" t="str">
        <v>Nontoxic Chalk</v>
      </c>
    </row>
    <row r="1271" spans="1:24"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X1271" t="str">
        <v>Xerox 1991</v>
      </c>
    </row>
    <row r="1272" spans="1:24"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X1272" t="str">
        <v>Atlantic Metals Mobile 2-Shelf Bookcases, Custom Colors</v>
      </c>
    </row>
    <row r="1273" spans="1:24"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X1273" t="str">
        <v>Fellowes Advanced Computer Series Surge Protectors</v>
      </c>
    </row>
    <row r="1274" spans="1:24"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X1274" t="str">
        <v>Recycled Steel Personal File for Hanging File Folders</v>
      </c>
    </row>
    <row r="1275" spans="1:24"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X1275" t="str">
        <v>HTC One</v>
      </c>
    </row>
    <row r="1276" spans="1:24"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X1276" t="str">
        <v>Manco Dry-Lighter Erasable Highlighter</v>
      </c>
    </row>
    <row r="1277" spans="1:24"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X1277" t="str">
        <v>Fiskars Home &amp; Office Scissors</v>
      </c>
    </row>
    <row r="1278" spans="1:24"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X1278" t="str">
        <v>Eldon Cleatmat Chair Mats for Medium Pile Carpets</v>
      </c>
    </row>
    <row r="1279" spans="1:24"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X1279" t="str">
        <v>Avery Self-Adhesive Photo Pockets for Polaroid Photos</v>
      </c>
    </row>
    <row r="1280" spans="1:24"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X1280" t="str">
        <v>Xerox 1959</v>
      </c>
    </row>
    <row r="1281" spans="1:24"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X1281" t="str">
        <v>Kensington 6 Outlet MasterPiece HOMEOFFICE Power Control Center</v>
      </c>
    </row>
    <row r="1282" spans="1:24"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X1282" t="str">
        <v>Xerox 22</v>
      </c>
    </row>
    <row r="1283" spans="1:24"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X1283" t="str">
        <v>Wi-Ex zBoost YX540 Cellular Phone Signal Booster</v>
      </c>
    </row>
    <row r="1284" spans="1:24"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X1284" t="str">
        <v>Wirebound Message Books, Four 2 3/4" x 5" Forms per Page, 600 Sets per Book</v>
      </c>
    </row>
    <row r="1285" spans="1:24"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X1285" t="str">
        <v>Logitech diNovo Edge Keyboard</v>
      </c>
    </row>
    <row r="1286" spans="1:24"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X1286" t="str">
        <v>Xerox 1989</v>
      </c>
    </row>
    <row r="1287" spans="1:24"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X1287" t="str">
        <v>Xerox 1984</v>
      </c>
    </row>
    <row r="1288" spans="1:24"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X1288" t="str">
        <v>Xerox 227</v>
      </c>
    </row>
    <row r="1289" spans="1:24"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X1289" t="str">
        <v>Fellowes Bases and Tops For Staxonsteel/High-Stak Systems</v>
      </c>
    </row>
    <row r="1290" spans="1:24"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X1290" t="str">
        <v>Deflect-o Glass Clear Studded Chair Mats</v>
      </c>
    </row>
    <row r="1291" spans="1:24"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X1291" t="str">
        <v>Canon PC1060 Personal Laser Copier</v>
      </c>
    </row>
    <row r="1292" spans="1:24"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X1292" t="str">
        <v>Bevis Round Conference Room Tables and Bases</v>
      </c>
    </row>
    <row r="1293" spans="1:24"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X1293" t="str">
        <v>Xerox 1965</v>
      </c>
    </row>
    <row r="1294" spans="1:24"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X1294" t="str">
        <v>Bionaire 99.97% HEPA Air Cleaner</v>
      </c>
    </row>
    <row r="1295" spans="1:24"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X1295" t="str">
        <v>Eureka Sanitaire  Multi-Pro Heavy-Duty Upright, Disposable Bags</v>
      </c>
    </row>
    <row r="1296" spans="1:24"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X1296" t="str">
        <v>Balt Solid Wood Round Tables</v>
      </c>
    </row>
    <row r="1297" spans="1:24"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X1297" t="str">
        <v>Plantronics MX500i Earset</v>
      </c>
    </row>
    <row r="1298" spans="1:24"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X1298" t="str">
        <v>Logitech G35 7.1-Channel Surround Sound Headset</v>
      </c>
    </row>
    <row r="1299" spans="1:24"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X1299" t="str">
        <v>Imation Secure Drive + Hardware Encrypted USB flash drive - 16 GB</v>
      </c>
    </row>
    <row r="1300" spans="1:24"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X1300" t="str">
        <v>Wausau Papers Astrobrights Colored Envelopes</v>
      </c>
    </row>
    <row r="1301" spans="1:24"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X1301" t="str">
        <v>Tenex Antistatic Computer Chair Mats</v>
      </c>
    </row>
    <row r="1302" spans="1:24"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X1302" t="str">
        <v>REDIFORM Incoming/Outgoing Call Register, 11" X 8 1/2", 100 Messages</v>
      </c>
    </row>
    <row r="1303" spans="1:24"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X1303" t="str">
        <v>Tripp Lite Isotel 6 Outlet Surge Protector with Fax/Modem Protection</v>
      </c>
    </row>
    <row r="1304" spans="1:24"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X1304" t="str">
        <v>Xerox 1994</v>
      </c>
    </row>
    <row r="1305" spans="1:24"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X1305" t="str">
        <v>Nu-Dell Executive Frame</v>
      </c>
    </row>
    <row r="1306" spans="1:24"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X1306" t="str">
        <v>Belkin 5 Outlet SurgeMaster Power Centers</v>
      </c>
    </row>
    <row r="1307" spans="1:24"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X1307" t="str">
        <v>TOPS Carbonless Receipt Book, Four 2-3/4 x 7-1/4 Money Receipts per Page</v>
      </c>
    </row>
    <row r="1308" spans="1:24"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X1308" t="str">
        <v>Insertable Tab Indexes For Data Binders</v>
      </c>
    </row>
    <row r="1309" spans="1:24"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X1309" t="str">
        <v>Satellite Sectional Post Binders</v>
      </c>
    </row>
    <row r="1310" spans="1:24"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X1310" t="str">
        <v>Memorex Micro Travel Drive 32 GB</v>
      </c>
    </row>
    <row r="1311" spans="1:24"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X1311" t="str">
        <v>Lexmark S315 Color Inkjet Printer</v>
      </c>
    </row>
    <row r="1312" spans="1:24"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X1312" t="str">
        <v>Xerox 1926</v>
      </c>
    </row>
    <row r="1313" spans="1:24"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X1313" t="str">
        <v>Xerox 1918</v>
      </c>
    </row>
    <row r="1314" spans="1:24"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X1314" t="str">
        <v>SpineVue Locking Slant-D Ring Binders by Cardinal</v>
      </c>
    </row>
    <row r="1315" spans="1:24"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X1315" t="str">
        <v>Eureka The Boss Lite 10-Amp Upright Vacuum, Blue</v>
      </c>
    </row>
    <row r="1316" spans="1:24"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X1316" t="str">
        <v>Global Leather &amp; Oak Executive Chair, Burgundy</v>
      </c>
    </row>
    <row r="1317" spans="1:24"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X1317" t="str">
        <v>Rubbermaid ClusterMat Chairmats, Mat Size- 66" x 60", Lip 20" x 11" -90 Degree Angle</v>
      </c>
    </row>
    <row r="1318" spans="1:24"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X1318" t="str">
        <v>Dixon Ticonderoga Maple Cedar Pencil, #2</v>
      </c>
    </row>
    <row r="1319" spans="1:24"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X1319" t="str">
        <v>Acco Hot Clips Clips to Go</v>
      </c>
    </row>
    <row r="1320" spans="1:24"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X1320" t="str">
        <v>Acme Kleencut Forged Steel Scissors</v>
      </c>
    </row>
    <row r="1321" spans="1:24"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X1321" t="str">
        <v>Xerox 1951</v>
      </c>
    </row>
    <row r="1322" spans="1:24"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X1322" t="str">
        <v>DAX Solid Wood Frames</v>
      </c>
    </row>
    <row r="1323" spans="1:24"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X1323" t="str">
        <v>Acco Smartsocket Color-Coded Six-Outlet AC Adapter Model Surge Protectors</v>
      </c>
    </row>
    <row r="1324" spans="1:24"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X1324" t="str">
        <v>Clearsounds A400</v>
      </c>
    </row>
    <row r="1325" spans="1:24"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X1325" t="str">
        <v>Hewlett Packard 310 Color Digital Copier</v>
      </c>
    </row>
    <row r="1326" spans="1:24"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X1326" t="str">
        <v>Recycled Premium Regency Composition Covers</v>
      </c>
    </row>
    <row r="1327" spans="1:24"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X1327" t="str">
        <v>Xerox 219</v>
      </c>
    </row>
    <row r="1328" spans="1:24"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X1328" t="str">
        <v>Xerox 1903</v>
      </c>
    </row>
    <row r="1329" spans="1:24"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X1329" t="str">
        <v>Logitech VX Revolution Cordless Laser Mouse for Notebooks (Black)</v>
      </c>
    </row>
    <row r="1330" spans="1:24"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X1330" t="str">
        <v>O'Sullivan Plantations 2-Door Library in Landvery Oak</v>
      </c>
    </row>
    <row r="1331" spans="1:24"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X1331" t="str">
        <v>Panasonic KX-TG9541B DECT 6.0 Digital 2-Line Expandable Cordless Phone With Digital Answering System</v>
      </c>
    </row>
    <row r="1332" spans="1:24"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X1332" t="str">
        <v>Panasonic KX MB2061 Multifunction Printer</v>
      </c>
    </row>
    <row r="1333" spans="1:24"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X1333" t="str">
        <v>Razer Kraken 7.1 Surround Sound Over Ear USB Gaming Headset</v>
      </c>
    </row>
    <row r="1334" spans="1:24"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X1334" t="str">
        <v>Hon Rectangular Conference Tables</v>
      </c>
    </row>
    <row r="1335" spans="1:24"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X1335" t="str">
        <v>Computer Printout Index Tabs</v>
      </c>
    </row>
    <row r="1336" spans="1:24"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X1336" t="str">
        <v>GBC Wire Binding Combs</v>
      </c>
    </row>
    <row r="1337" spans="1:24"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X1337" t="str">
        <v>Iceberg Nesting Folding Chair, 19w x 6d x 43h</v>
      </c>
    </row>
    <row r="1338" spans="1:24"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X1338" t="str">
        <v>Honeywell Enviracaire Portable HEPA Air Cleaner for 16' x 20' Room</v>
      </c>
    </row>
    <row r="1339" spans="1:24"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X1339" t="str">
        <v>Bevis Rectangular Conference Tables</v>
      </c>
    </row>
    <row r="1340" spans="1:24"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X1340" t="str">
        <v>Ampad #10 Peel &amp; Seel Holiday Envelopes</v>
      </c>
    </row>
    <row r="1341" spans="1:24"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X1341" t="str">
        <v>Cardinal Holdit Data Disk Pockets</v>
      </c>
    </row>
    <row r="1342" spans="1:24"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X1342" t="str">
        <v>Avery 496</v>
      </c>
    </row>
    <row r="1343" spans="1:24"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X1343" t="str">
        <v>Black Print Carbonless Snap-Off Rapid Letter, 8 1/2" x 7"</v>
      </c>
    </row>
    <row r="1344" spans="1:24"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X1344" t="str">
        <v>Xerox 23</v>
      </c>
    </row>
    <row r="1345" spans="1:24"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X1345" t="str">
        <v>Eldon Pizzaz Desk Accessories</v>
      </c>
    </row>
    <row r="1346" spans="1:24"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X1346" t="str">
        <v>Sauder Forest Hills Library, Woodland Oak Finish</v>
      </c>
    </row>
    <row r="1347" spans="1:24"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X1347" t="str">
        <v>Global Deluxe High-Back Office Chair in Storm</v>
      </c>
    </row>
    <row r="1348" spans="1:24"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X1348" t="str">
        <v>Kensington K72356US Mouse-in-a-Box USB Desktop Mouse</v>
      </c>
    </row>
    <row r="1349" spans="1:24"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X1349" t="str">
        <v>Avery 50</v>
      </c>
    </row>
    <row r="1350" spans="1:24"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X1350" t="str">
        <v>Fiskars Spring-Action Scissors</v>
      </c>
    </row>
    <row r="1351" spans="1:24"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X1351" t="str">
        <v>Anker 24W Portable Micro USB Car Charger</v>
      </c>
    </row>
    <row r="1352" spans="1:24"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X1352" t="str">
        <v>SAFCO Mobile Desk Side File, Wire Frame</v>
      </c>
    </row>
    <row r="1353" spans="1:24"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X1353" t="str">
        <v>Newell 313</v>
      </c>
    </row>
    <row r="1354" spans="1:24"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X1354" t="str">
        <v>Jawbone JAMBOX Wireless Bluetooth Speaker</v>
      </c>
    </row>
    <row r="1355" spans="1:24"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X1355" t="str">
        <v>Xerox 1895</v>
      </c>
    </row>
    <row r="1356" spans="1:24"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X1356" t="str">
        <v>#10 White Business Envelopes,4 1/8 x 9 1/2</v>
      </c>
    </row>
    <row r="1357" spans="1:24"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X1357" t="str">
        <v>High Speed Automatic Electric Letter Opener</v>
      </c>
    </row>
    <row r="1358" spans="1:24"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X1358" t="str">
        <v>Belkin 8 Outlet Surge Protector</v>
      </c>
    </row>
    <row r="1359" spans="1:24"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X1359" t="str">
        <v>Panasonic KX TS3282B Corded phone</v>
      </c>
    </row>
    <row r="1360" spans="1:24"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X1360" t="str">
        <v>Tennsco Snap-Together Open Shelving Units, Starter Sets and Add-On Units</v>
      </c>
    </row>
    <row r="1361" spans="1:24"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X1361" t="str">
        <v>Avery 49</v>
      </c>
    </row>
    <row r="1362" spans="1:24"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X1362" t="str">
        <v>Hoover Upright Vacuum With Dirt Cup</v>
      </c>
    </row>
    <row r="1363" spans="1:24"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X1363" t="str">
        <v>Maxell 4.7GB DVD-RW 3/Pack</v>
      </c>
    </row>
    <row r="1364" spans="1:24"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X1364" t="str">
        <v>Nortel Meridian M5316 Digital phone</v>
      </c>
    </row>
    <row r="1365" spans="1:24"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X1365" t="str">
        <v>Bush Westfield Collection Bookcases, Dark Cherry Finish</v>
      </c>
    </row>
    <row r="1366" spans="1:24"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X1366" t="str">
        <v>3M Polarizing Task Lamp with Clamp Arm, Light Gray</v>
      </c>
    </row>
    <row r="1367" spans="1:24"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X1367" t="str">
        <v>HTC One Mini</v>
      </c>
    </row>
    <row r="1368" spans="1:24"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X1368" t="str">
        <v>Dell Slim USB Multimedia Keyboard</v>
      </c>
    </row>
    <row r="1369" spans="1:24"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X1369" t="str">
        <v>Contemporary Wood/Metal Frame</v>
      </c>
    </row>
    <row r="1370" spans="1:24"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X1370" t="str">
        <v>O'Sullivan Living Dimensions 3-Shelf Bookcases</v>
      </c>
    </row>
    <row r="1371" spans="1:24"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X1371" t="str">
        <v>KeyTronic KT800P2 - Keyboard - Black</v>
      </c>
    </row>
    <row r="1372" spans="1:24"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X1372" t="str">
        <v>GBC Standard Plastic Binding Systems' Combs</v>
      </c>
    </row>
    <row r="1373" spans="1:24"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X1373" t="str">
        <v>Holmes Harmony HEPA Air Purifier for 17 x 20 Room</v>
      </c>
    </row>
    <row r="1374" spans="1:24"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X1374" t="str">
        <v>GE General Use Halogen Bulbs, 100 Watts, 1 Bulb per Pack</v>
      </c>
    </row>
    <row r="1375" spans="1:24"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X1375" t="str">
        <v>Macally Suction Cup Mount</v>
      </c>
    </row>
    <row r="1376" spans="1:24"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X1376" t="str">
        <v>Eldon Image Series Black Desk Accessories</v>
      </c>
    </row>
    <row r="1377" spans="1:24"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X1377" t="str">
        <v>Executive Impressions 14"</v>
      </c>
    </row>
    <row r="1378" spans="1:24"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X1378" t="str">
        <v>Executive Impressions 12" Wall Clock</v>
      </c>
    </row>
    <row r="1379" spans="1:24"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X1379" t="str">
        <v>Bretford CR8500 Series Meeting Room Furniture</v>
      </c>
    </row>
    <row r="1380" spans="1:24"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X1380" t="str">
        <v>Plantronics Calisto P620-M USB Wireless Speakerphone System</v>
      </c>
    </row>
    <row r="1381" spans="1:24"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X1381" t="str">
        <v>Hammermill CopyPlus Copy Paper (20Lb. and 84 Bright)</v>
      </c>
    </row>
    <row r="1382" spans="1:24"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X1382" t="str">
        <v>Panasonic KX MC6040 Color Laser Multifunction Printer</v>
      </c>
    </row>
    <row r="1383" spans="1:24"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X1383" t="str">
        <v>Berol Giant Pencil Sharpener</v>
      </c>
    </row>
    <row r="1384" spans="1:24"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X1384" t="str">
        <v>KeyTronic KT400U2 - Keyboard - Black</v>
      </c>
    </row>
    <row r="1385" spans="1:24"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X1385" t="str">
        <v>Avery 498</v>
      </c>
    </row>
    <row r="1386" spans="1:24"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X1386" t="str">
        <v>Canon imageCLASS 2200 Advanced Copier</v>
      </c>
    </row>
    <row r="1387" spans="1:24"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X1387" t="str">
        <v>Epson TM-T88V Direct Thermal Printer - Monochrome - Desktop</v>
      </c>
    </row>
    <row r="1388" spans="1:24"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X1388" t="str">
        <v>Accohide Poly Flexible Ring Binders</v>
      </c>
    </row>
    <row r="1389" spans="1:24"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X1389" t="str">
        <v>SAFCO Optional Arm Kit for Workspace Cribbage Stacking Chair</v>
      </c>
    </row>
    <row r="1390" spans="1:24"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X1390" t="str">
        <v>Stackable Trays</v>
      </c>
    </row>
    <row r="1391" spans="1:24"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X1391" t="str">
        <v>TOPS Voice Message Log Book, Flash Format</v>
      </c>
    </row>
    <row r="1392" spans="1:24"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X1392" t="str">
        <v>Boston 1730 StandUp Electric Pencil Sharpener</v>
      </c>
    </row>
    <row r="1393" spans="1:24"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X1393" t="str">
        <v>Executive Impressions 13" Clairmont Wall Clock</v>
      </c>
    </row>
    <row r="1394" spans="1:24"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X1394" t="str">
        <v>GBC Laser Imprintable Binding System Covers, Desert Sand</v>
      </c>
    </row>
    <row r="1395" spans="1:24"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X1395" t="str">
        <v>Xerox 2000</v>
      </c>
    </row>
    <row r="1396" spans="1:24"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X1396" t="str">
        <v>Green Bar Computer Printout Paper</v>
      </c>
    </row>
    <row r="1397" spans="1:24"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X1397" t="str">
        <v>Global Adaptabilites Bookcase, Cherry/Storm Gray Finish</v>
      </c>
    </row>
    <row r="1398" spans="1:24"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X1398" t="str">
        <v>GBC Pre-Punched Binding Paper, Plastic, White, 8-1/2" x 11"</v>
      </c>
    </row>
    <row r="1399" spans="1:24"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X1399" t="str">
        <v>Google Nexus 5</v>
      </c>
    </row>
    <row r="1400" spans="1:24"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X1400" t="str">
        <v>Global Italian Leather Office Chair</v>
      </c>
    </row>
    <row r="1401" spans="1:24"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X1401" t="str">
        <v>Advantus Motivational Note Cards</v>
      </c>
    </row>
    <row r="1402" spans="1:24"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X1402" t="str">
        <v>Avery Flip-Chart Easel Binder, Black</v>
      </c>
    </row>
    <row r="1403" spans="1:24"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X1403" t="str">
        <v>I.R.I.S IRISCard Anywhere 5 Card Scanner</v>
      </c>
    </row>
    <row r="1404" spans="1:24"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X1404" t="str">
        <v>Ativa D5772 2-Line 5.8GHz Digital Expandable Corded/Cordless Phone System with Answering &amp; Caller ID/Call Waiting, Black/Silver</v>
      </c>
    </row>
    <row r="1405" spans="1:24"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X1405" t="str">
        <v>Ibico Presentation Index for Binding Systems</v>
      </c>
    </row>
    <row r="1406" spans="1:24"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X1406" t="str">
        <v>Adams "While You Were Out" Message Pads</v>
      </c>
    </row>
    <row r="1407" spans="1:24"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X1407" t="str">
        <v>Wirebound Four 2-3/4 x 5 Forms per Page, 400 Sets per Book</v>
      </c>
    </row>
    <row r="1408" spans="1:24"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X1408" t="str">
        <v>AT&amp;T 17929 Lendline Telephone</v>
      </c>
    </row>
    <row r="1409" spans="1:24"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X1409" t="str">
        <v>Hewlett-Packard Deskjet 6540 Color Inkjet Printer</v>
      </c>
    </row>
    <row r="1410" spans="1:24"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X1410" t="str">
        <v>Cisco TelePresence System EX90 Videoconferencing Unit</v>
      </c>
    </row>
    <row r="1411" spans="1:24"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X1411" t="str">
        <v>Avery Fluorescent Highlighter Four-Color Set</v>
      </c>
    </row>
    <row r="1412" spans="1:24"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X1412" t="str">
        <v>Xerox 1944</v>
      </c>
    </row>
    <row r="1413" spans="1:24"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X1413" t="str">
        <v>Xerox 215</v>
      </c>
    </row>
    <row r="1414" spans="1:24"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X1414" t="str">
        <v>Xerox 1885</v>
      </c>
    </row>
    <row r="1415" spans="1:24"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X1415" t="str">
        <v>Computer Room Manger, 14"</v>
      </c>
    </row>
    <row r="1416" spans="1:24"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X1416" t="str">
        <v>AT&amp;T CL2909</v>
      </c>
    </row>
    <row r="1417" spans="1:24"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X1417" t="str">
        <v>Plantronics Voyager Pro HD - Bluetooth Headset</v>
      </c>
    </row>
    <row r="1418" spans="1:24"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X1418" t="str">
        <v>AT&amp;T EL51110 DECT</v>
      </c>
    </row>
    <row r="1419" spans="1:24"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X1419" t="str">
        <v>BlackBerry Q10</v>
      </c>
    </row>
    <row r="1420" spans="1:24"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X1420" t="str">
        <v>Compact Automatic Electric Letter Opener</v>
      </c>
    </row>
    <row r="1421" spans="1:24"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X1421" t="str">
        <v>SanDisk Ultra 16 GB MicroSDHC Class 10 Memory Card</v>
      </c>
    </row>
    <row r="1422" spans="1:24"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X1422" t="str">
        <v>SanDisk Cruzer 8 GB USB Flash Drive</v>
      </c>
    </row>
    <row r="1423" spans="1:24"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X1423" t="str">
        <v>Hon Deluxe Fabric Upholstered Stacking Chairs, Squared Back</v>
      </c>
    </row>
    <row r="1424" spans="1:24"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X1424" t="str">
        <v>Advantus Rolling Drawer Organizers</v>
      </c>
    </row>
    <row r="1425" spans="1:24"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X1425" t="str">
        <v>Maxell 4.7GB DVD-R 5/Pack</v>
      </c>
    </row>
    <row r="1426" spans="1:24"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X1426" t="str">
        <v>GBC Plasticlear Binding Covers</v>
      </c>
    </row>
    <row r="1427" spans="1:24"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X1427" t="str">
        <v>Plastic Stacking Crates &amp; Casters</v>
      </c>
    </row>
    <row r="1428" spans="1:24"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X1428" t="str">
        <v>Belkin F9M820V08 8 Outlet Surge</v>
      </c>
    </row>
    <row r="1429" spans="1:24"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X1429" t="str">
        <v>APC 7 Outlet Network SurgeArrest Surge Protector</v>
      </c>
    </row>
    <row r="1430" spans="1:24"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X1430" t="str">
        <v>Maxell 4.7GB DVD+R 5/Pack</v>
      </c>
    </row>
    <row r="1431" spans="1:24"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X1431" t="str">
        <v>Anker Astro Mini 3000mAh Ultra-Compact Portable Charger</v>
      </c>
    </row>
    <row r="1432" spans="1:24"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X1432" t="str">
        <v>Advantus Map Pennant Flags and Round Head Tacks</v>
      </c>
    </row>
    <row r="1433" spans="1:24"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X1433" t="str">
        <v>Xerox 1953</v>
      </c>
    </row>
    <row r="1434" spans="1:24"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X1434" t="str">
        <v>Xerox 228</v>
      </c>
    </row>
    <row r="1435" spans="1:24"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X1435" t="str">
        <v>Advantus Employee of the Month Certificate Frame, 11 x 13-1/2</v>
      </c>
    </row>
    <row r="1436" spans="1:24"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X1436" t="str">
        <v>Xerox 1954</v>
      </c>
    </row>
    <row r="1437" spans="1:24"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X1437" t="str">
        <v>Embossed Ink Jet Note Cards</v>
      </c>
    </row>
    <row r="1438" spans="1:24"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X1438" t="str">
        <v>Xerox 1942</v>
      </c>
    </row>
    <row r="1439" spans="1:24"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X1439" t="str">
        <v>Carina Mini System Audio Rack, Model AR050B</v>
      </c>
    </row>
    <row r="1440" spans="1:24"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X1440" t="str">
        <v>Xerox 201</v>
      </c>
    </row>
    <row r="1441" spans="1:24"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X1441" t="str">
        <v>Eldon Expressions Punched Metal &amp; Wood Desk Accessories, Black &amp; Cherry</v>
      </c>
    </row>
    <row r="1442" spans="1:24"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X1442" t="str">
        <v>GE 4 Foot Flourescent Tube, 40 Watt</v>
      </c>
    </row>
    <row r="1443" spans="1:24"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X1443" t="str">
        <v>Nokia Lumia 925</v>
      </c>
    </row>
    <row r="1444" spans="1:24"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X1444" t="str">
        <v>Dana Swing-Arm Lamps</v>
      </c>
    </row>
    <row r="1445" spans="1:24"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X1445" t="str">
        <v>Wirebound Message Books, Four 2 3/4 x 5 Forms per Page, 200 Sets per Book</v>
      </c>
    </row>
    <row r="1446" spans="1:24"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X1446" t="str">
        <v>Xerox 1969</v>
      </c>
    </row>
    <row r="1447" spans="1:24"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X1447" t="str">
        <v>Eldon 200 Class Desk Accessories, Smoke</v>
      </c>
    </row>
    <row r="1448" spans="1:24"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X1448" t="str">
        <v>Dual Level, Single-Width Filing Carts</v>
      </c>
    </row>
    <row r="1449" spans="1:24"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X1449" t="str">
        <v>Xerox 1971</v>
      </c>
    </row>
    <row r="1450" spans="1:24"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X1450" t="str">
        <v>Boston 16750 Black Compact Battery Pencil Sharpener</v>
      </c>
    </row>
    <row r="1451" spans="1:24"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X1451" t="str">
        <v>Eberhard Faber 3 1/2" Golf Pencils</v>
      </c>
    </row>
    <row r="1452" spans="1:24"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X1452" t="str">
        <v>Tenex Carpeted, Granite-Look or Clear Contemporary Contour Shape Chair Mats</v>
      </c>
    </row>
    <row r="1453" spans="1:24"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X1453" t="str">
        <v>Global Highback Leather Tilter in Burgundy</v>
      </c>
    </row>
    <row r="1454" spans="1:24"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X1454" t="str">
        <v>Executive Impressions 13-1/2" Indoor/Outdoor Wall Clock</v>
      </c>
    </row>
    <row r="1455" spans="1:24"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X1455" t="str">
        <v>Eldon 400 Class Desk Accessories, Black Carbon</v>
      </c>
    </row>
    <row r="1456" spans="1:24"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X1456" t="str">
        <v>Wilson Jones Clip &amp; Carry Folder Binder Tool for Ring Binders, Clear</v>
      </c>
    </row>
    <row r="1457" spans="1:24"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X1457" t="str">
        <v>Harbour Creations 67200 Series Stacking Chairs</v>
      </c>
    </row>
    <row r="1458" spans="1:24"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X1458" t="str">
        <v>Tenex V2T-RE Standard Weight Series Chair Mat, 45" x 53", Lip 25" x 12"</v>
      </c>
    </row>
    <row r="1459" spans="1:24"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X1459" t="str">
        <v>Samsung Galaxy Mega 6.3</v>
      </c>
    </row>
    <row r="1460" spans="1:24"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X1460" t="str">
        <v>DAX Two-Tone Rosewood/Black Document Frame, Desktop, 5 x 7</v>
      </c>
    </row>
    <row r="1461" spans="1:24"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X1461" t="str">
        <v>Xerox 198</v>
      </c>
    </row>
    <row r="1462" spans="1:24"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X1462" t="str">
        <v>Safco Chair Connectors, 6/Carton</v>
      </c>
    </row>
    <row r="1463" spans="1:24"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X1463" t="str">
        <v>Xerox 1997</v>
      </c>
    </row>
    <row r="1464" spans="1:24"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X1464" t="str">
        <v>Eldon Expressions Mahogany Wood Desk Collection</v>
      </c>
    </row>
    <row r="1465" spans="1:24"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X1465" t="str">
        <v>VariCap6 Expandable Binder</v>
      </c>
    </row>
    <row r="1466" spans="1:24"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X1466" t="str">
        <v>Stacking Trays by OIC</v>
      </c>
    </row>
    <row r="1467" spans="1:24"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X1467" t="str">
        <v>Epson Perfection V600 Photo Scanner</v>
      </c>
    </row>
    <row r="1468" spans="1:24"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X1468" t="str">
        <v>Durable Pressboard Binders</v>
      </c>
    </row>
    <row r="1469" spans="1:24"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X1469" t="str">
        <v>Kensington 7 Outlet MasterPiece Power Center with Fax/Phone Line Protection</v>
      </c>
    </row>
    <row r="1470" spans="1:24"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X1470" t="str">
        <v>Alliance Rubber Bands</v>
      </c>
    </row>
    <row r="1471" spans="1:24"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X1471" t="str">
        <v>SlimView Poly Binder, 3/8"</v>
      </c>
    </row>
    <row r="1472" spans="1:24"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X1472" t="str">
        <v>Boston Electric Pencil Sharpener, Model 1818, Charcoal Black</v>
      </c>
    </row>
    <row r="1473" spans="1:24"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X1473" t="str">
        <v>DAX Clear Channel Poster Frame</v>
      </c>
    </row>
    <row r="1474" spans="1:24"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X1474" t="str">
        <v>#10 Self-Seal White Envelopes</v>
      </c>
    </row>
    <row r="1475" spans="1:24"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X1475" t="str">
        <v>Hon Pagoda Stacking Chairs</v>
      </c>
    </row>
    <row r="1476" spans="1:24"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X1476" t="str">
        <v>Newell 339</v>
      </c>
    </row>
    <row r="1477" spans="1:24"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X1477" t="str">
        <v>36X48 HARDFLOOR CHAIRMAT</v>
      </c>
    </row>
    <row r="1478" spans="1:24"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X1478" t="str">
        <v>Anderson Hickey Conga Table Tops &amp; Accessories</v>
      </c>
    </row>
    <row r="1479" spans="1:24"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X1479" t="str">
        <v>Apple EarPods with Remote and Mic</v>
      </c>
    </row>
    <row r="1480" spans="1:24"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X1480" t="str">
        <v>Perixx PERIBOARD-512B, Ergonomic Split Keyboard</v>
      </c>
    </row>
    <row r="1481" spans="1:24"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X1481" t="str">
        <v>Logitech Wireless Headset H600 Over-The-Head Design</v>
      </c>
    </row>
    <row r="1482" spans="1:24"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X1482" t="str">
        <v>Xerox 230</v>
      </c>
    </row>
    <row r="1483" spans="1:24"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X1483" t="str">
        <v>Eldon Econocleat Chair Mats for Low Pile Carpets</v>
      </c>
    </row>
    <row r="1484" spans="1:24"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X1484" t="str">
        <v>Vtech CS6719</v>
      </c>
    </row>
    <row r="1485" spans="1:24"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X1485" t="str">
        <v>Xerox 194</v>
      </c>
    </row>
    <row r="1486" spans="1:24"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X1486" t="str">
        <v>Bush Cubix Collection Bookcases, Fully Assembled</v>
      </c>
    </row>
    <row r="1487" spans="1:24"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X1487" t="str">
        <v>Universal Recycled Hanging Pressboard Report Binders, Letter Size</v>
      </c>
    </row>
    <row r="1488" spans="1:24"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X1488" t="str">
        <v>Xerox 1980</v>
      </c>
    </row>
    <row r="1489" spans="1:24"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X1489" t="str">
        <v>Strathmore Photo Frame Cards</v>
      </c>
    </row>
    <row r="1490" spans="1:24"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X1490" t="str">
        <v>Okidata C331dn Printer</v>
      </c>
    </row>
    <row r="1491" spans="1:24"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X1491" t="str">
        <v>Seth Thomas 8 1/2" Cubicle Clock</v>
      </c>
    </row>
    <row r="1492" spans="1:24"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X1492" t="str">
        <v>Aastra 6757i CT Wireless VoIP phone</v>
      </c>
    </row>
    <row r="1493" spans="1:24"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X1493" t="str">
        <v>Xerox 1907</v>
      </c>
    </row>
    <row r="1494" spans="1:24"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X1494" t="str">
        <v>G.E. Longer-Life Indoor Recessed Floodlight Bulbs</v>
      </c>
    </row>
    <row r="1495" spans="1:24"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X1495" t="str">
        <v>Panasonic KX TS3282W Corded phone</v>
      </c>
    </row>
    <row r="1496" spans="1:24"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X1496" t="str">
        <v>Global Leather and Oak Executive Chair, Black</v>
      </c>
    </row>
    <row r="1497" spans="1:24"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X1497" t="str">
        <v>Cubify CubeX 3D Printer Double Head Print</v>
      </c>
    </row>
    <row r="1498" spans="1:24"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X1498" t="str">
        <v>Ibico Ibimaster 300 Manual Binding System</v>
      </c>
    </row>
    <row r="1499" spans="1:24"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X1499" t="str">
        <v>Wilson Jones Impact Binders</v>
      </c>
    </row>
    <row r="1500" spans="1:24"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X1500" t="str">
        <v>Newell 34</v>
      </c>
    </row>
    <row r="1501" spans="1:24"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X1501" t="str">
        <v>Polycom CX300 Desktop Phone USB VoIP phone</v>
      </c>
    </row>
    <row r="1502" spans="1:24"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X1502" t="str">
        <v>Boston 1799 Powerhouse Electric Pencil Sharpener</v>
      </c>
    </row>
    <row r="1503" spans="1:24"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X1503" t="str">
        <v>Wilson Jones Four-Pocket Poly Binders</v>
      </c>
    </row>
    <row r="1504" spans="1:24"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X1504" t="str">
        <v>Sterilite Show Offs Storage Containers</v>
      </c>
    </row>
    <row r="1505" spans="1:24"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X1505" t="str">
        <v>Alliance Super-Size Bands, Assorted Sizes</v>
      </c>
    </row>
    <row r="1506" spans="1:24"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X1506" t="str">
        <v>BlueLounge Milo Smartphone Stand, White/Metallic</v>
      </c>
    </row>
    <row r="1507" spans="1:24"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X1507" t="str">
        <v>Avery White Multi-Purpose Labels</v>
      </c>
    </row>
    <row r="1508" spans="1:24"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X1508" t="str">
        <v>Logitech G500s Laser Gaming Mouse with Adjustable Weight Tuning</v>
      </c>
    </row>
    <row r="1509" spans="1:24"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X1509" t="str">
        <v>Letter or Legal Size Expandable Poly String Tie Envelopes</v>
      </c>
    </row>
    <row r="1510" spans="1:24"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X1510" t="str">
        <v>Stiletto Hand Letter Openers</v>
      </c>
    </row>
    <row r="1511" spans="1:24"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X1511" t="str">
        <v>Tennsco Commercial Shelving</v>
      </c>
    </row>
    <row r="1512" spans="1:24"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X1512" t="str">
        <v>Samsung HM1900 Bluetooth Headset</v>
      </c>
    </row>
    <row r="1513" spans="1:24"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X1513" t="str">
        <v>Cisco SPA112 2 Port Phone Adapter</v>
      </c>
    </row>
    <row r="1514" spans="1:24"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X1514" t="str">
        <v>Col-Erase Pencils with Erasers</v>
      </c>
    </row>
    <row r="1515" spans="1:24"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X1515" t="str">
        <v>Xerox 221</v>
      </c>
    </row>
    <row r="1516" spans="1:24"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X1516" t="str">
        <v>Plantronics Encore H101 Dual Earpieces Headset</v>
      </c>
    </row>
    <row r="1517" spans="1:24"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X1517" t="str">
        <v>Disposable Triple-Filter Dust Bags</v>
      </c>
    </row>
    <row r="1518" spans="1:24"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X1518" t="str">
        <v>Memorex Mini Travel Drive 64 GB USB 2.0 Flash Drive</v>
      </c>
    </row>
    <row r="1519" spans="1:24"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X1519" t="str">
        <v>Fellowes Powershred HS-440 4-Sheet High Security Shredder</v>
      </c>
    </row>
    <row r="1520" spans="1:24"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X1520" t="str">
        <v>Motorola Droid Maxx</v>
      </c>
    </row>
    <row r="1521" spans="1:24"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X1521" t="str">
        <v>Xerox 1893</v>
      </c>
    </row>
    <row r="1522" spans="1:24"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X1522" t="str">
        <v>Kensington Expert Mouse Optical USB Trackball for PC or Mac</v>
      </c>
    </row>
    <row r="1523" spans="1:24"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X1523" t="str">
        <v>Master Caster Door Stop, Gray</v>
      </c>
    </row>
    <row r="1524" spans="1:24"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X1524" t="str">
        <v>Tenex Chairmats For Use with Hard Floors</v>
      </c>
    </row>
    <row r="1525" spans="1:24"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X1525" t="str">
        <v>Acco Flexible ACCOHIDE Square Ring Data Binder, Dark Blue, 11 1/2" X 14" 7/8"</v>
      </c>
    </row>
    <row r="1526" spans="1:24"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X1526" t="str">
        <v>Fellowes Command Center 5-outlet power strip</v>
      </c>
    </row>
    <row r="1527" spans="1:24"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X1527" t="str">
        <v>Rush Hierlooms Collection 1" Thick Stackable Bookcases</v>
      </c>
    </row>
    <row r="1528" spans="1:24"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X1528" t="str">
        <v>Barricks 18" x 48" Non-Folding Utility Table with Bottom Storage Shelf</v>
      </c>
    </row>
    <row r="1529" spans="1:24"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X1529" t="str">
        <v>Executive Impressions 10" Spectator Wall Clock</v>
      </c>
    </row>
    <row r="1530" spans="1:24"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X1530" t="str">
        <v>Hon Metal Bookcases, Putty</v>
      </c>
    </row>
    <row r="1531" spans="1:24"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X1531" t="str">
        <v>Tenex Personal Filing Tote With Secure Closure Lid, Black/Frost</v>
      </c>
    </row>
    <row r="1532" spans="1:24"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X1532" t="str">
        <v>Xerox 1900</v>
      </c>
    </row>
    <row r="1533" spans="1:24"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X1533" t="str">
        <v>OIC Stacking Trays</v>
      </c>
    </row>
    <row r="1534" spans="1:24"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X1534" t="str">
        <v>Global Armless Task Chair, Royal Blue</v>
      </c>
    </row>
    <row r="1535" spans="1:24"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X1535" t="str">
        <v>Eldon Executive Woodline II Cherry Finish Desk Accessories</v>
      </c>
    </row>
    <row r="1536" spans="1:24"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X1536" t="str">
        <v>Message Book, Wirebound, Four 5 1/2" X 4" Forms/Pg., 200 Dupl. Sets/Book</v>
      </c>
    </row>
    <row r="1537" spans="1:24"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X1537" t="str">
        <v>Tenex Traditional Chairmats for Hard Floors, Average Lip, 36" x 48"</v>
      </c>
    </row>
    <row r="1538" spans="1:24"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X1538" t="str">
        <v>Polycom VoiceStation 500 Conference phone</v>
      </c>
    </row>
    <row r="1539" spans="1:24"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X1539" t="str">
        <v>Binney &amp; Smith inkTank Desk Highlighter, Chisel Tip, Yellow, 12/Box</v>
      </c>
    </row>
    <row r="1540" spans="1:24"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X1540" t="str">
        <v>Speediset Carbonless Redi-Letter 7" x 8 1/2"</v>
      </c>
    </row>
    <row r="1541" spans="1:24"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X1541" t="str">
        <v>Xerox 204</v>
      </c>
    </row>
    <row r="1542" spans="1:24"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X1542" t="str">
        <v>KeyTronic E03601U1 - Keyboard - Beige</v>
      </c>
    </row>
    <row r="1543" spans="1:24"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X1543" t="str">
        <v>Imation Bio 2GB USB Flash Drive Imation Corp</v>
      </c>
    </row>
    <row r="1544" spans="1:24"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X1544" t="str">
        <v>Hon Metal Bookcases, Black</v>
      </c>
    </row>
    <row r="1545" spans="1:24"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X1545" t="str">
        <v>Bush Birmingham Collection Bookcase, Dark Cherry</v>
      </c>
    </row>
    <row r="1546" spans="1:24"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X1546" t="str">
        <v>AT&amp;T 1080 Phone</v>
      </c>
    </row>
    <row r="1547" spans="1:24"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X1547" t="str">
        <v>Avery Metallic Poly Binders</v>
      </c>
    </row>
    <row r="1548" spans="1:24"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X1548" t="str">
        <v>Ativa MDM8000 8-Sheet Micro-Cut Shredder</v>
      </c>
    </row>
    <row r="1549" spans="1:24"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X1549" t="str">
        <v>Acco 6 Outlet Guardian Premium Plus Surge Suppressor</v>
      </c>
    </row>
    <row r="1550" spans="1:24"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X1550" t="str">
        <v>Smead Alpha-Z Color-Coded Name Labels First Letter Starter Set</v>
      </c>
    </row>
    <row r="1551" spans="1:24"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X1551" t="str">
        <v>Ooma Telo VoIP Home Phone System</v>
      </c>
    </row>
    <row r="1552" spans="1:24"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X1552" t="str">
        <v>Telephone Message Books with Fax/Mobile Section, 4 1/4" x 6"</v>
      </c>
    </row>
    <row r="1553" spans="1:24"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X1553" t="str">
        <v>Xerox 200</v>
      </c>
    </row>
    <row r="1554" spans="1:24"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X1554" t="str">
        <v>Okidata MB491 Multifunction Printer</v>
      </c>
    </row>
    <row r="1555" spans="1:24"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X1555" t="str">
        <v>Akro Stacking Bins</v>
      </c>
    </row>
    <row r="1556" spans="1:24"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X1556" t="str">
        <v>Avery Hi-Liter Comfort Grip Fluorescent Highlighter, Yellow Ink</v>
      </c>
    </row>
    <row r="1557" spans="1:24"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X1557" t="str">
        <v>Rosewill 107 Normal Keys USB Wired Standard Keyboard</v>
      </c>
    </row>
    <row r="1558" spans="1:24"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X1558" t="str">
        <v>PayAnywhere Card Reader</v>
      </c>
    </row>
    <row r="1559" spans="1:24"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X1559" t="str">
        <v>Xerox 1882</v>
      </c>
    </row>
    <row r="1560" spans="1:24"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X1560" t="str">
        <v>Memorex 25GB 6X Branded Blu-Ray Recordable Disc, 30/Pack</v>
      </c>
    </row>
    <row r="1561" spans="1:24"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X1561" t="str">
        <v>Boston Home &amp; Office Model 2000 Electric Pencil Sharpeners</v>
      </c>
    </row>
    <row r="1562" spans="1:24"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X1562" t="str">
        <v>Newell 31</v>
      </c>
    </row>
    <row r="1563" spans="1:24"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X1563" t="str">
        <v>Premium Transparent Presentation Covers, No Pattern/Clear, 8 1/2" x 11"</v>
      </c>
    </row>
    <row r="1564" spans="1:24"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X1564" t="str">
        <v>Xerox 1966</v>
      </c>
    </row>
    <row r="1565" spans="1:24"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X1565" t="str">
        <v>Acme Kleen Earth Office Shears</v>
      </c>
    </row>
    <row r="1566" spans="1:24"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X1566" t="str">
        <v>Maxell Pro 80 Minute CD-R, 10/Pack</v>
      </c>
    </row>
    <row r="1567" spans="1:24"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X1567" t="str">
        <v>Imation Swivel Flash Drive USB flash drive - 8 GB</v>
      </c>
    </row>
    <row r="1568" spans="1:24"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X1568" t="str">
        <v>Acrylic Self-Standing Desk Frames</v>
      </c>
    </row>
    <row r="1569" spans="1:24"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X1569" t="str">
        <v>Elite 5" Scissors</v>
      </c>
    </row>
    <row r="1570" spans="1:24"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X1570" t="str">
        <v>Acco Side-Punched Conventional Columnar Pads</v>
      </c>
    </row>
    <row r="1571" spans="1:24"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X1571" t="str">
        <v>Avery 492</v>
      </c>
    </row>
    <row r="1572" spans="1:24"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X1572" t="str">
        <v>Adjustable Personal File Tote</v>
      </c>
    </row>
    <row r="1573" spans="1:24"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X1573" t="str">
        <v>Avery 05222 Permanent Self-Adhesive File Folder Labels for Typewriters, on Rolls, White, 250/Roll</v>
      </c>
    </row>
    <row r="1574" spans="1:24"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X1574" t="str">
        <v>Prismacolor Color Pencil Set</v>
      </c>
    </row>
    <row r="1575" spans="1:24"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X1575" t="str">
        <v>Sharp 1540cs Digital Laser Copier</v>
      </c>
    </row>
    <row r="1576" spans="1:24"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X1576" t="str">
        <v>Eldon Regeneration Recycled Desk Accessories, Black</v>
      </c>
    </row>
    <row r="1577" spans="1:24"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X1577" t="str">
        <v>Eldon File Chest Portable File</v>
      </c>
    </row>
    <row r="1578" spans="1:24"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X1578" t="str">
        <v>Verbatim Slim CD and DVD Storage Cases, 50/Pack</v>
      </c>
    </row>
    <row r="1579" spans="1:24"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X1579" t="str">
        <v>Letter Slitter</v>
      </c>
    </row>
    <row r="1580" spans="1:24"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X1580" t="str">
        <v>Samsung Galaxy S4 Active</v>
      </c>
    </row>
    <row r="1581" spans="1:24"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X1581" t="str">
        <v>Office Star - Mid Back Dual function Ergonomic High Back Chair with 2-Way Adjustable Arms</v>
      </c>
    </row>
    <row r="1582" spans="1:24"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X1582" t="str">
        <v>Acco Banker's Clasps, 5 3/4"-Long</v>
      </c>
    </row>
    <row r="1583" spans="1:24"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X1583" t="str">
        <v>Logitech Wireless Anywhere Mouse MX for PC and Mac</v>
      </c>
    </row>
    <row r="1584" spans="1:24"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X1584" t="str">
        <v>Acco Economy Flexible Poly Round Ring Binder</v>
      </c>
    </row>
    <row r="1585" spans="1:24"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X1585" t="str">
        <v>Balt Split Level Computer Training Table</v>
      </c>
    </row>
    <row r="1586" spans="1:24"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X1586" t="str">
        <v>Dixon Ticonderoga Core-Lock Colored Pencils</v>
      </c>
    </row>
    <row r="1587" spans="1:24"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X1587" t="str">
        <v>SAFCO Folding Chair Trolley</v>
      </c>
    </row>
    <row r="1588" spans="1:24"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X1588" t="str">
        <v>Office Star - Contemporary Task Swivel chair with Loop Arms, Charcoal</v>
      </c>
    </row>
    <row r="1589" spans="1:24"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X1589" t="str">
        <v>Avery 515</v>
      </c>
    </row>
    <row r="1590" spans="1:24"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X1590" t="str">
        <v>TOPS 4 x 6 Fluorescent Color Memo Sheets, 500 Sheets per Pack</v>
      </c>
    </row>
    <row r="1591" spans="1:24"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X1591" t="str">
        <v>Executive Impressions 13" Chairman Wall Clock</v>
      </c>
    </row>
    <row r="1592" spans="1:24"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X1592" t="str">
        <v>Things To Do Today Spiral Book</v>
      </c>
    </row>
    <row r="1593" spans="1:24"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X1593" t="str">
        <v>Logitech Illuminated Ultrathin Keyboard with Backlighting</v>
      </c>
    </row>
    <row r="1594" spans="1:24"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X1594" t="str">
        <v>Serrated Blade or Curved Handle Hand Letter Openers</v>
      </c>
    </row>
    <row r="1595" spans="1:24"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X1595" t="str">
        <v>Ibico EB-19 Dual Function Manual Binding System</v>
      </c>
    </row>
    <row r="1596" spans="1:24"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X1596" t="str">
        <v>Eldon 300 Class Desk Accessories, Black</v>
      </c>
    </row>
    <row r="1597" spans="1:24"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X1597" t="str">
        <v>Logitech G430 Surround Sound Gaming Headset with Dolby 7.1 Technology</v>
      </c>
    </row>
    <row r="1598" spans="1:24"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X1598" t="str">
        <v>LG Exalt</v>
      </c>
    </row>
    <row r="1599" spans="1:24"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X1599" t="str">
        <v>GBC Poly Designer Binding Covers</v>
      </c>
    </row>
    <row r="1600" spans="1:24"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X1600" t="str">
        <v>Economy #2 Pencils</v>
      </c>
    </row>
    <row r="1601" spans="1:24"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X1601" t="str">
        <v>Eldon "L" Workstation Diamond Chairmat</v>
      </c>
    </row>
    <row r="1602" spans="1:24"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X1602" t="str">
        <v>DAX Copper Panel Document Frame, 5 x 7 Size</v>
      </c>
    </row>
    <row r="1603" spans="1:24"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X1603" t="str">
        <v>Maxell 74 Minute CDR, 10/Pack</v>
      </c>
    </row>
    <row r="1604" spans="1:24"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X1604" t="str">
        <v>Micro Innovations Wireless Classic Keyboard with Mouse</v>
      </c>
    </row>
    <row r="1605" spans="1:24"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X1605" t="str">
        <v>Bush Heritage Pine Collection 5-Shelf Bookcase, Albany Pine Finish, *Special Order</v>
      </c>
    </row>
    <row r="1606" spans="1:24"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X1606" t="str">
        <v>LG G3</v>
      </c>
    </row>
    <row r="1607" spans="1:24"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X1607" t="str">
        <v>Riverleaf Stik-Withit Designer Note Cubes</v>
      </c>
    </row>
    <row r="1608" spans="1:24"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X1608" t="str">
        <v>HP Office Paper (20Lb. and 87 Bright)</v>
      </c>
    </row>
    <row r="1609" spans="1:24"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X1609" t="str">
        <v>Binney &amp; Smith inkTank Erasable Pocket Highlighter, Chisel Tip, Yellow</v>
      </c>
    </row>
    <row r="1610" spans="1:24"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X1610" t="str">
        <v>RCA ViSYS 25423RE1 Corded phone</v>
      </c>
    </row>
    <row r="1611" spans="1:24"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X1611" t="str">
        <v>3M Polarizing Light Filter Sleeves</v>
      </c>
    </row>
    <row r="1612" spans="1:24"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X1612" t="str">
        <v>Newell 348</v>
      </c>
    </row>
    <row r="1613" spans="1:24"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X1613" t="str">
        <v>Xerox 1928</v>
      </c>
    </row>
    <row r="1614" spans="1:24"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X1614" t="str">
        <v>Eldon Expressions Wood and Plastic Desk Accessories, Oak</v>
      </c>
    </row>
    <row r="1615" spans="1:24"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X1615" t="str">
        <v>Black &amp; Decker Filter for Double Action Dustbuster Cordless Vac BLDV7210</v>
      </c>
    </row>
    <row r="1616" spans="1:24"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X1616" t="str">
        <v>Ultra Door Kickplate, 8"H x 34"W</v>
      </c>
    </row>
    <row r="1617" spans="1:24"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X1617" t="str">
        <v>Boston 1900 Electric Pencil Sharpener</v>
      </c>
    </row>
    <row r="1618" spans="1:24"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X1618" t="str">
        <v>WD My Passport Ultra 1TB Portable External Hard Drive</v>
      </c>
    </row>
    <row r="1619" spans="1:24"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X1619" t="str">
        <v>Canon PC170 Desktop Personal Copier</v>
      </c>
    </row>
    <row r="1620" spans="1:24"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X1620" t="str">
        <v>Memorex 25GB 6X Branded Blu-Ray Recordable Disc, 15/Pack</v>
      </c>
    </row>
    <row r="1621" spans="1:24"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X1621" t="str">
        <v>Howard Miller 11-1/2" Diameter Brentwood Wall Clock</v>
      </c>
    </row>
    <row r="1622" spans="1:24"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X1622" t="str">
        <v>Xerox 1890</v>
      </c>
    </row>
    <row r="1623" spans="1:24"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X1623" t="str">
        <v>Jackery Bar Premium Fast-charging Portable Charger</v>
      </c>
    </row>
    <row r="1624" spans="1:24"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X1624" t="str">
        <v>Permanent Self-Adhesive File Folder Labels for Typewriters, 1 1/8 x 3 1/2, White</v>
      </c>
    </row>
    <row r="1625" spans="1:24"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X1625" t="str">
        <v>Cisco IP Phone 7961G VoIP phone - Dark gray</v>
      </c>
    </row>
    <row r="1626" spans="1:24"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X1626" t="str">
        <v>Hon Metal Bookcases, Gray</v>
      </c>
    </row>
    <row r="1627" spans="1:24"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X1627" t="str">
        <v>Ibico EPK-21 Electric Binding System</v>
      </c>
    </row>
    <row r="1628" spans="1:24"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X1628" t="str">
        <v>Holmes Visible Mist Ultrasonic Humidifier with 2.3-Gallon Output per Day, Replacement Filter</v>
      </c>
    </row>
    <row r="1629" spans="1:24"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X1629" t="str">
        <v>Rush Hierlooms Collection Rich Wood Bookcases</v>
      </c>
    </row>
    <row r="1630" spans="1:24"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X1630" t="str">
        <v>Kingston Digital DataTraveler 8GB USB 2.0</v>
      </c>
    </row>
    <row r="1631" spans="1:24"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X1631" t="str">
        <v>HP Designjet T520 Inkjet Large Format Printer - 24" Color</v>
      </c>
    </row>
    <row r="1632" spans="1:24"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X1632" t="str">
        <v>Newell 338</v>
      </c>
    </row>
    <row r="1633" spans="1:24"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X1633" t="str">
        <v>Global Enterprise Series Seating High-Back Swivel/Tilt Chairs</v>
      </c>
    </row>
    <row r="1634" spans="1:24"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X1634" t="str">
        <v>O'Sullivan 5-Shelf Heavy-Duty Bookcases</v>
      </c>
    </row>
    <row r="1635" spans="1:24"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X1635" t="str">
        <v>Hammermill Color Copier Paper (28Lb. and 96 Bright)</v>
      </c>
    </row>
    <row r="1636" spans="1:24"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X1636" t="str">
        <v>Xerox 1990</v>
      </c>
    </row>
    <row r="1637" spans="1:24"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X1637" t="str">
        <v>Xerox 1933</v>
      </c>
    </row>
    <row r="1638" spans="1:24"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X1638" t="str">
        <v>Green Canvas Binder for 8-1/2" x 14" Sheets</v>
      </c>
    </row>
    <row r="1639" spans="1:24"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X1639" t="str">
        <v>Park Ridge Embossed Executive Business Envelopes</v>
      </c>
    </row>
    <row r="1640" spans="1:24"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X1640" t="str">
        <v>Safco Value Mate Steel Bookcase, Baked Enamel Finish on Steel, Black</v>
      </c>
    </row>
    <row r="1641" spans="1:24"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X1641" t="str">
        <v>Cisco Desktop Collaboration Experience DX650 IP Video Phone</v>
      </c>
    </row>
    <row r="1642" spans="1:24"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X1642" t="str">
        <v>Howard Miller 12-3/4 Diameter Accuwave DS  Wall Clock</v>
      </c>
    </row>
    <row r="1643" spans="1:24"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X1643" t="str">
        <v>Xerox 1975</v>
      </c>
    </row>
    <row r="1644" spans="1:24"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X1644" t="str">
        <v>Newell 323</v>
      </c>
    </row>
    <row r="1645" spans="1:24"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X1645" t="str">
        <v>Boston 1827 Commercial Additional Cutter, Drive Gear &amp; Gear Rack for 1606</v>
      </c>
    </row>
    <row r="1646" spans="1:24"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X1646" t="str">
        <v>Mead 1st Gear 2" Zipper Binder, Asst. Colors</v>
      </c>
    </row>
    <row r="1647" spans="1:24"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X1647" t="str">
        <v>3D Systems Cube Printer, 2nd Generation, Magenta</v>
      </c>
    </row>
    <row r="1648" spans="1:24"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X1648" t="str">
        <v>Avery 487</v>
      </c>
    </row>
    <row r="1649" spans="1:24"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X1649" t="str">
        <v>Hewlett-Packard Deskjet D4360 Printer</v>
      </c>
    </row>
    <row r="1650" spans="1:24"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X1650" t="str">
        <v>DAX Wood Document Frame.</v>
      </c>
    </row>
    <row r="1651" spans="1:24"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X1651" t="str">
        <v>Xerox 208</v>
      </c>
    </row>
    <row r="1652" spans="1:24"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X1652" t="str">
        <v>Memorex Micro Travel Drive 4 GB</v>
      </c>
    </row>
    <row r="1653" spans="1:24"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X1653" t="str">
        <v>#6 3/4 Gummed Flap White Envelopes</v>
      </c>
    </row>
    <row r="1654" spans="1:24"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X1654" t="str">
        <v>DAX Two-Tone Silver Metal Document Frame</v>
      </c>
    </row>
    <row r="1655" spans="1:24"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X1655" t="str">
        <v>Avery 503</v>
      </c>
    </row>
    <row r="1656" spans="1:24"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X1656" t="str">
        <v>Holmes 99% HEPA Air Purifier</v>
      </c>
    </row>
    <row r="1657" spans="1:24"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X1657" t="str">
        <v>O'Sullivan Cherrywood Estates Traditional Barrister Bookcase</v>
      </c>
    </row>
    <row r="1658" spans="1:24"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X1658" t="str">
        <v>SANFORD Major Accent Highlighters</v>
      </c>
    </row>
    <row r="1659" spans="1:24"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X1659" t="str">
        <v>Hon 4-Shelf Metal Bookcases</v>
      </c>
    </row>
    <row r="1660" spans="1:24"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X1660" t="str">
        <v>Global Adaptabilities Conference Tables</v>
      </c>
    </row>
    <row r="1661" spans="1:24"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X1661" t="str">
        <v>Newell 316</v>
      </c>
    </row>
    <row r="1662" spans="1:24"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X1662" t="str">
        <v>Fellowes Staxonsteel Drawer Files</v>
      </c>
    </row>
    <row r="1663" spans="1:24"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X1663" t="str">
        <v>Avery Hi-Liter Smear-Safe Highlighters</v>
      </c>
    </row>
    <row r="1664" spans="1:24"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X1664" t="str">
        <v>Inter-Office Recycled Envelopes, Brown Kraft, Button-String,10" x 13" , 100/Box</v>
      </c>
    </row>
    <row r="1665" spans="1:24"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X1665" t="str">
        <v>Xerox 1992</v>
      </c>
    </row>
    <row r="1666" spans="1:24"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X1666" t="str">
        <v>Riverside Furniture Stanwyck Manor Table Series</v>
      </c>
    </row>
    <row r="1667" spans="1:24"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X1667" t="str">
        <v>Fellowes Recycled Storage Drawers</v>
      </c>
    </row>
    <row r="1668" spans="1:24"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X1668" t="str">
        <v>Xerox 190</v>
      </c>
    </row>
    <row r="1669" spans="1:24"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X1669" t="str">
        <v>Xerox 1892</v>
      </c>
    </row>
    <row r="1670" spans="1:24"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X1670" t="str">
        <v>Seidio BD2-HK3IPH5-BK DILEX Case and Holster Combo for Apple iPhone 5/5s - Black</v>
      </c>
    </row>
    <row r="1671" spans="1:24"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X1671" t="str">
        <v>TOPS "Important Message" Pads, Canary, 4-1/4 x 5-1/2, 50 Sheets per Pad</v>
      </c>
    </row>
    <row r="1672" spans="1:24"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X1672" t="str">
        <v>24 Capacity Maxi Data Binder Racks, Pearl</v>
      </c>
    </row>
    <row r="1673" spans="1:24"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X1673" t="str">
        <v>Southworth 25% Cotton Premium Laser Paper and Envelopes</v>
      </c>
    </row>
    <row r="1674" spans="1:24"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X1674" t="str">
        <v>Multimedia Mailers</v>
      </c>
    </row>
    <row r="1675" spans="1:24"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X1675" t="str">
        <v>Avery 5</v>
      </c>
    </row>
    <row r="1676" spans="1:24"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X1676" t="str">
        <v>Jensen SMPS-640 - speaker phone</v>
      </c>
    </row>
    <row r="1677" spans="1:24"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X1677" t="str">
        <v>Master Caster Door Stop, Large Brown</v>
      </c>
    </row>
    <row r="1678" spans="1:24"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X1678" t="str">
        <v>Fellowes Desktop Hanging File Manager</v>
      </c>
    </row>
    <row r="1679" spans="1:24"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X1679" t="str">
        <v>Xerox 1956</v>
      </c>
    </row>
    <row r="1680" spans="1:24"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X1680" t="str">
        <v>Nu-Dell Oak Frame</v>
      </c>
    </row>
    <row r="1681" spans="1:24"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X1681" t="str">
        <v>GBC Therma-A-Bind 250T Electric Binding System</v>
      </c>
    </row>
    <row r="1682" spans="1:24"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X1682" t="str">
        <v>Document Clip Frames</v>
      </c>
    </row>
    <row r="1683" spans="1:24"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X1683" t="str">
        <v>Hoover Replacement Belts For Soft Guard &amp; Commercial Ltweight Upright Vacs, 2/Pk</v>
      </c>
    </row>
    <row r="1684" spans="1:24"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X1684" t="str">
        <v>Xerox 1937</v>
      </c>
    </row>
    <row r="1685" spans="1:24"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X1685" t="str">
        <v>DAX Cubicle Frames, 8-1/2 x 11</v>
      </c>
    </row>
    <row r="1686" spans="1:24"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X1686" t="str">
        <v>Sauder Camden County Collection Library</v>
      </c>
    </row>
    <row r="1687" spans="1:24"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X1687" t="str">
        <v>Canon PC-428 Personal Copier</v>
      </c>
    </row>
    <row r="1688" spans="1:24"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X1688" t="str">
        <v>Office Star - Ergonomic Mid Back Chair with 2-Way Adjustable Arms</v>
      </c>
    </row>
    <row r="1689" spans="1:24"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X1689" t="str">
        <v>Xerox 1917</v>
      </c>
    </row>
    <row r="1690" spans="1:24"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X1690" t="str">
        <v>SanDisk Cruzer 16 GB USB Flash Drive</v>
      </c>
    </row>
    <row r="1691" spans="1:24"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X1691" t="str">
        <v>Imation 30456 USB Flash Drive 8GB</v>
      </c>
    </row>
    <row r="1692" spans="1:24"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X1692" t="str">
        <v>Panasonic KX TS208W Corded phone</v>
      </c>
    </row>
    <row r="1693" spans="1:24"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X1693" t="str">
        <v>Xerox 19</v>
      </c>
    </row>
    <row r="1694" spans="1:24"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X1694" t="str">
        <v>SanDisk Cruzer 4 GB USB Flash Drive</v>
      </c>
    </row>
    <row r="1695" spans="1:24"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X1695" t="str">
        <v>AmazonBasics 3-Button USB Wired Mouse</v>
      </c>
    </row>
    <row r="1696" spans="1:24"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X1696" t="str">
        <v>14-7/8 x 11 Blue Bar Computer Printout Paper</v>
      </c>
    </row>
    <row r="1697" spans="1:24"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X1697" t="str">
        <v>Tyvek Interoffice Envelopes, 9 1/2" x 12 1/2", 100/Box</v>
      </c>
    </row>
    <row r="1698" spans="1:24"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X1698" t="str">
        <v>Kleencut Forged Office Shears by Acme United Corporation</v>
      </c>
    </row>
    <row r="1699" spans="1:24"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X1699" t="str">
        <v>Avery Triangle Shaped Sheet Lifters, Black, 2/Pack</v>
      </c>
    </row>
    <row r="1700" spans="1:24"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X1700" t="str">
        <v>Logitech Keyboard K120</v>
      </c>
    </row>
    <row r="1701" spans="1:24"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X1701" t="str">
        <v>Xerox 1932</v>
      </c>
    </row>
    <row r="1702" spans="1:24"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X1702" t="str">
        <v>Dixon Ticonderoga Pencils</v>
      </c>
    </row>
    <row r="1703" spans="1:24"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X1703" t="str">
        <v>DAX Contemporary Wood Frame with Silver Metal Mat, Desktop, 11 x 14 Size</v>
      </c>
    </row>
    <row r="1704" spans="1:24"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X1704" t="str">
        <v>Texas Instrument TI-15 Fraction Calculator</v>
      </c>
    </row>
    <row r="1705" spans="1:24"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X1705" t="str">
        <v>Deflect-o EconoMat Nonstudded, No Bevel Mat</v>
      </c>
    </row>
    <row r="1706" spans="1:24"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X1706" t="str">
        <v>OIC Thumb-Tacks</v>
      </c>
    </row>
    <row r="1707" spans="1:24"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X1707" t="str">
        <v>Sanford EarthWrite Recycled Pencils, Medium Soft, #2</v>
      </c>
    </row>
    <row r="1708" spans="1:24"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X1708" t="str">
        <v>PNY Rapid USB Car Charger - Black</v>
      </c>
    </row>
    <row r="1709" spans="1:24"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X1709" t="str">
        <v>Hon Every-Day Chair Series Swivel Task Chairs</v>
      </c>
    </row>
    <row r="1710" spans="1:24"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X1710" t="str">
        <v>SmartStand Mobile Device Holder, Assorted Colors</v>
      </c>
    </row>
    <row r="1711" spans="1:24"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X1711" t="str">
        <v>Belkin 8-Outlet Premiere SurgeMaster II Surge Protectors</v>
      </c>
    </row>
    <row r="1712" spans="1:24"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X1712" t="str">
        <v>Euro Pro Shark Stick Mini Vacuum</v>
      </c>
    </row>
    <row r="1713" spans="1:24"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X1713" t="str">
        <v>Astroparche Fine Business Paper</v>
      </c>
    </row>
    <row r="1714" spans="1:24"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X1714" t="str">
        <v>Zebra ZM400 Thermal Label Printer</v>
      </c>
    </row>
    <row r="1715" spans="1:24"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X1715" t="str">
        <v>Letter Size File</v>
      </c>
    </row>
    <row r="1716" spans="1:24"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X1716" t="str">
        <v>Dexim XPower Skin Super-Thin Power Case for iPhone 5 - Black</v>
      </c>
    </row>
    <row r="1717" spans="1:24"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X1717" t="str">
        <v>Samsung Galaxy S4</v>
      </c>
    </row>
    <row r="1718" spans="1:24"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X1718" t="str">
        <v>Office Star Flex Back Scooter Chair with Aluminum Finish Frame</v>
      </c>
    </row>
    <row r="1719" spans="1:24"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X1719" t="str">
        <v>Samsung Convoy 3</v>
      </c>
    </row>
    <row r="1720" spans="1:24"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X1720" t="str">
        <v>Eldon Imàge Series Desk Accessories, Clear</v>
      </c>
    </row>
    <row r="1721" spans="1:24"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X1721" t="str">
        <v>Avery 491</v>
      </c>
    </row>
    <row r="1722" spans="1:24"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X1722" t="str">
        <v>Xerox 209</v>
      </c>
    </row>
    <row r="1723" spans="1:24"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X1723" t="str">
        <v>Peel &amp; Seel Recycled Catalog Envelopes, Brown</v>
      </c>
    </row>
    <row r="1724" spans="1:24"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X1724" t="str">
        <v>Avanti 1.7 Cu. Ft. Refrigerator</v>
      </c>
    </row>
    <row r="1725" spans="1:24"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X1725" t="str">
        <v>Acme Design Stainless Steel Bent Scissors</v>
      </c>
    </row>
    <row r="1726" spans="1:24"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X1726" t="str">
        <v>Barricks Non-Folding Utility Table with Steel Legs, Laminate Tops</v>
      </c>
    </row>
    <row r="1727" spans="1:24"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X1727" t="str">
        <v>Hewlett-Packard 300S Scientific Calculator</v>
      </c>
    </row>
    <row r="1728" spans="1:24"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X1728" t="str">
        <v>Avery 495</v>
      </c>
    </row>
    <row r="1729" spans="1:24"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X1729" t="str">
        <v>iOttie HLCRIO102 Car Mount</v>
      </c>
    </row>
    <row r="1730" spans="1:24"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X1730" t="str">
        <v>Avery Hi-Liter GlideStik Fluorescent Highlighter, Yellow Ink</v>
      </c>
    </row>
    <row r="1731" spans="1:24"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X1731" t="str">
        <v>Eldon 500 Class Desk Accessories</v>
      </c>
    </row>
    <row r="1732" spans="1:24"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X1732" t="str">
        <v>EcoTones Memo Sheets</v>
      </c>
    </row>
    <row r="1733" spans="1:24"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X1733" t="str">
        <v>Xerox 1906</v>
      </c>
    </row>
    <row r="1734" spans="1:24"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X1734" t="str">
        <v>Texas Instruments TI-34 Scientific Calculator</v>
      </c>
    </row>
    <row r="1735" spans="1:24"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X1735" t="str">
        <v>Standard Line “While You Were Out” Hardbound Telephone Message Book</v>
      </c>
    </row>
    <row r="1736" spans="1:24"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X1736" t="str">
        <v>Kingston Digital DataTraveler 64GB USB 2.0</v>
      </c>
    </row>
    <row r="1737" spans="1:24"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X1737" t="str">
        <v>GBC VeloBinder Strips</v>
      </c>
    </row>
    <row r="1738" spans="1:24"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X1738" t="str">
        <v>Xerox 1963</v>
      </c>
    </row>
    <row r="1739" spans="1:24"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X1739" t="str">
        <v>Logitech Z-906 Speaker sys - home theater - 5.1-CH</v>
      </c>
    </row>
    <row r="1740" spans="1:24"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X1740" t="str">
        <v>Sanyo Counter Height Refrigerator with Crisper, 3.6 Cubic Foot, Stainless Steel/Black</v>
      </c>
    </row>
    <row r="1741" spans="1:24"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X1741" t="str">
        <v>Luxo Adjustable Task Clamp Lamp</v>
      </c>
    </row>
    <row r="1742" spans="1:24"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X1742" t="str">
        <v>Unpadded Memo Slips</v>
      </c>
    </row>
    <row r="1743" spans="1:24"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X1743" t="str">
        <v>Barrel Sharpener</v>
      </c>
    </row>
    <row r="1744" spans="1:24"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X1744" t="str">
        <v>Acco Glide Clips</v>
      </c>
    </row>
    <row r="1745" spans="1:24"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X1745" t="str">
        <v>Bush Cubix Conference Tables, Fully Assembled</v>
      </c>
    </row>
    <row r="1746" spans="1:24"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X1746" t="str">
        <v>Office Star - Contemporary Task Swivel chair with 2-way adjustable arms, Plum</v>
      </c>
    </row>
    <row r="1747" spans="1:24"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X1747" t="str">
        <v>RCA H5401RE1 DECT 6.0 4-Line Cordless Handset With Caller ID/Call Waiting</v>
      </c>
    </row>
    <row r="1748" spans="1:24"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X1748" t="str">
        <v>SAFCO PlanMaster Boards, 60w x 37-1/2d, White Melamine</v>
      </c>
    </row>
    <row r="1749" spans="1:24"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X1749" t="str">
        <v>Xerox 20</v>
      </c>
    </row>
    <row r="1750" spans="1:24"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X1750" t="str">
        <v>HP Officejet Pro 8600 e-All-In-One Printer, Copier, Scanner, Fax</v>
      </c>
    </row>
    <row r="1751" spans="1:24"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X1751" t="str">
        <v>Black Print Carbonless 8 1/2" x 8 1/4" Rapid Memo Book</v>
      </c>
    </row>
    <row r="1752" spans="1:24"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X1752" t="str">
        <v>Lunatik TT5L-002 Taktik Strike Impact Protection System for iPhone 5</v>
      </c>
    </row>
    <row r="1753" spans="1:24"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X1753" t="str">
        <v>Iris 3-Drawer Stacking Bin, Black</v>
      </c>
    </row>
    <row r="1754" spans="1:24"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X1754" t="str">
        <v>Panasonic Business Telephones KX-T7736</v>
      </c>
    </row>
    <row r="1755" spans="1:24"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X1755" t="str">
        <v>Hunt Boston Vacuum Mount KS Pencil Sharpener</v>
      </c>
    </row>
    <row r="1756" spans="1:24"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X1756" t="str">
        <v>Portfile Personal File Boxes</v>
      </c>
    </row>
    <row r="1757" spans="1:24"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X1757" t="str">
        <v>Belkin 19" Center-Weighted Shelf, Gray</v>
      </c>
    </row>
    <row r="1758" spans="1:24"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X1758" t="str">
        <v>Hon Comfortask Task/Swivel Chairs</v>
      </c>
    </row>
    <row r="1759" spans="1:24"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X1759" t="str">
        <v>Career Cubicle Clock, 8 1/4", Black</v>
      </c>
    </row>
    <row r="1760" spans="1:24"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X1760" t="str">
        <v>Boston 16765 Mini Stand Up Battery Pencil Sharpener</v>
      </c>
    </row>
    <row r="1761" spans="1:24"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X1761" t="str">
        <v>Avery 475</v>
      </c>
    </row>
    <row r="1762" spans="1:24"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X1762" t="str">
        <v>Vtech AT&amp;T CL2940 Corded Speakerphone, Black</v>
      </c>
    </row>
    <row r="1763" spans="1:24"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X1763" t="str">
        <v>Tenex B1-RE Series Chair Mats for Low Pile Carpets</v>
      </c>
    </row>
    <row r="1764" spans="1:24"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X1764" t="str">
        <v>Griffin GC17055 Auxiliary Audio Cable</v>
      </c>
    </row>
    <row r="1765" spans="1:24"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X1765" t="str">
        <v>Rogers Profile Extra Capacity Storage Tub</v>
      </c>
    </row>
    <row r="1766" spans="1:24"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X1766" t="str">
        <v>RCA ViSYS 25825 Wireless digital phone</v>
      </c>
    </row>
    <row r="1767" spans="1:24"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X1767" t="str">
        <v>Xerox 1914</v>
      </c>
    </row>
    <row r="1768" spans="1:24"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X1768" t="str">
        <v>Xerox 1902</v>
      </c>
    </row>
    <row r="1769" spans="1:24"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X1769" t="str">
        <v>Acme Titanium Bonded Scissors</v>
      </c>
    </row>
    <row r="1770" spans="1:24"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X1770" t="str">
        <v>Ibico Recycled Linen-Style Covers</v>
      </c>
    </row>
    <row r="1771" spans="1:24"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X1771" t="str">
        <v>Xerox 207</v>
      </c>
    </row>
    <row r="1772" spans="1:24"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X1772" t="str">
        <v>Socket Bluetooth Cordless Hand Scanner (CHS)</v>
      </c>
    </row>
    <row r="1773" spans="1:24"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X1773" t="str">
        <v>Okidata B400 Printer</v>
      </c>
    </row>
    <row r="1774" spans="1:24"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X1774" t="str">
        <v>Logitech Wireless Boombox Speaker - portable - wireless, wired</v>
      </c>
    </row>
    <row r="1775" spans="1:24"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X1775" t="str">
        <v>Xiaomi Mi3</v>
      </c>
    </row>
    <row r="1776" spans="1:24"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X1776" t="str">
        <v>Xerox 1947</v>
      </c>
    </row>
    <row r="1777" spans="1:24"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X1777" t="str">
        <v>Sony Micro Vault Click 4 GB USB 2.0 Flash Drive</v>
      </c>
    </row>
    <row r="1778" spans="1:24"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X1778" t="str">
        <v>Xerox 193</v>
      </c>
    </row>
    <row r="1779" spans="1:24"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X1779" t="str">
        <v>iOttie XL Car Mount</v>
      </c>
    </row>
    <row r="1780" spans="1:24"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X1780" t="str">
        <v>Hoover Commercial Lightweight Upright Vacuum with E-Z Empty Dirt Cup</v>
      </c>
    </row>
    <row r="1781" spans="1:24"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X1781" t="str">
        <v>First Data TMFD35 PIN Pad</v>
      </c>
    </row>
    <row r="1782" spans="1:24"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X1782" t="str">
        <v>Ultra Commercial Grade Dual Valve Door Closer</v>
      </c>
    </row>
    <row r="1783" spans="1:24"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X1783" t="str">
        <v>Contemporary Borderless Frame</v>
      </c>
    </row>
    <row r="1784" spans="1:24"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X1784" t="str">
        <v>3D Systems Cube Printer, 2nd Generation, White</v>
      </c>
    </row>
    <row r="1785" spans="1:24"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X1785" t="str">
        <v>Panasonic KX - TS880B Telephone</v>
      </c>
    </row>
    <row r="1786" spans="1:24"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X1786" t="str">
        <v>Acco Recycled 2" Capacity Laser Printer Hanging Data Binders</v>
      </c>
    </row>
    <row r="1787" spans="1:24"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X1787" t="str">
        <v>Xerox 1936</v>
      </c>
    </row>
    <row r="1788" spans="1:24"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X1788" t="str">
        <v>Avery Legal 4-Ring Binder</v>
      </c>
    </row>
    <row r="1789" spans="1:24"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X1789" t="str">
        <v>Avaya 5410 Digital phone</v>
      </c>
    </row>
    <row r="1790" spans="1:24"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X1790" t="str">
        <v>TOPS Money Receipt Book, Consecutively Numbered in Red,</v>
      </c>
    </row>
    <row r="1791" spans="1:24"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X1791" t="str">
        <v>Desktop 3-Pocket Hot File</v>
      </c>
    </row>
    <row r="1792" spans="1:24"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X1792" t="str">
        <v>Wirebound Voice Message Log Book</v>
      </c>
    </row>
    <row r="1793" spans="1:24"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X1793" t="str">
        <v>Konica Minolta magicolor 1690MF Multifunction Printer</v>
      </c>
    </row>
    <row r="1794" spans="1:24"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X1794" t="str">
        <v>Linden 12" Wall Clock With Oak Frame</v>
      </c>
    </row>
    <row r="1795" spans="1:24"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X1795" t="str">
        <v>Tensor Brushed Steel Torchiere Floor Lamp</v>
      </c>
    </row>
    <row r="1796" spans="1:24"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X1796" t="str">
        <v>Ricoh - Ink Collector Unit for GX3000 Series Printers</v>
      </c>
    </row>
    <row r="1797" spans="1:24"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X1797" t="str">
        <v>Wirebound Message Forms, Four 2 3/4 x 5 Forms per Page, Pink Paper</v>
      </c>
    </row>
    <row r="1798" spans="1:24"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X1798" t="str">
        <v>Avery 479</v>
      </c>
    </row>
    <row r="1799" spans="1:24"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X1799" t="str">
        <v>Okidata C610n Printer</v>
      </c>
    </row>
    <row r="1800" spans="1:24"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X1800" t="str">
        <v>Xerox 229</v>
      </c>
    </row>
    <row r="1801" spans="1:24"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X1801" t="str">
        <v>Acme Galleria Hot Forged Steel Scissors with Colored Handles</v>
      </c>
    </row>
    <row r="1802" spans="1:24"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X1802" t="str">
        <v>Nu-Dell EZ-Mount Plastic Wall Frames</v>
      </c>
    </row>
    <row r="1803" spans="1:24"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X1803" t="str">
        <v>Tensor Track Tree Floor Lamp</v>
      </c>
    </row>
    <row r="1804" spans="1:24"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X1804" t="str">
        <v>Hon Olson Stacker Chairs</v>
      </c>
    </row>
    <row r="1805" spans="1:24"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X1805" t="str">
        <v>Belkin 7-Outlet SurgeMaster Home Series</v>
      </c>
    </row>
    <row r="1806" spans="1:24"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X1806" t="str">
        <v>Griffin GC36547 PowerJolt SE Lightning Charger</v>
      </c>
    </row>
    <row r="1807" spans="1:24"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X1807" t="str">
        <v>Deflect-o DuraMat Antistatic Studded Beveled Mat for Medium Pile Carpeting</v>
      </c>
    </row>
    <row r="1808" spans="1:24"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X1808" t="str">
        <v>Cherry 142-key Programmable Keyboard</v>
      </c>
    </row>
    <row r="1809" spans="1:24"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X1809" t="str">
        <v>Motorola L703CM</v>
      </c>
    </row>
    <row r="1810" spans="1:24"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X1810" t="str">
        <v>NeatDesk Desktop Scanner &amp; Digital Filing System</v>
      </c>
    </row>
    <row r="1811" spans="1:24"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X1811" t="str">
        <v>Hoover Commercial Lightweight Upright Vacuum</v>
      </c>
    </row>
    <row r="1812" spans="1:24"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X1812" t="str">
        <v>Xerox 1976</v>
      </c>
    </row>
    <row r="1813" spans="1:24"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X1813" t="str">
        <v>Stride Job 150 Highlighters, Chisel Tip, Assorted Colors</v>
      </c>
    </row>
    <row r="1814" spans="1:24"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X1814" t="str">
        <v>Black Avery Memo-Size 3-Ring Binder, 5 1/2" x 8 1/2"</v>
      </c>
    </row>
    <row r="1815" spans="1:24"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X1815" t="str">
        <v>Xerox 1983</v>
      </c>
    </row>
    <row r="1816" spans="1:24"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X1816" t="str">
        <v>Tenex Chairmat w/ Average Lip, 45" x 53"</v>
      </c>
    </row>
    <row r="1817" spans="1:24"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X1817" t="str">
        <v>Brother MFC-9340CDW LED All-In-One Printer, Copier Scanner</v>
      </c>
    </row>
    <row r="1818" spans="1:24"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X1818" t="str">
        <v>Avery 484</v>
      </c>
    </row>
    <row r="1819" spans="1:24"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X1819" t="str">
        <v>Electrix Fluorescent Magnifier Lamps &amp; Weighted Base</v>
      </c>
    </row>
    <row r="1820" spans="1:24"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X1820" t="str">
        <v>Space Solutions Industrial Galvanized Steel Shelving.</v>
      </c>
    </row>
    <row r="1821" spans="1:24"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X1821" t="str">
        <v>Plantronics Single Ear Headset</v>
      </c>
    </row>
    <row r="1822" spans="1:24"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X1822" t="str">
        <v>Zebra GK420t Direct Thermal/Thermal Transfer Printer</v>
      </c>
    </row>
    <row r="1823" spans="1:24"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X1823" t="str">
        <v>Tensor "Hersey Kiss" Styled Floor Lamp</v>
      </c>
    </row>
    <row r="1824" spans="1:24"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X1824" t="str">
        <v>Memorex Mini Travel Drive 32 GB USB 2.0 Flash Drive</v>
      </c>
    </row>
    <row r="1825" spans="1:24"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X1825" t="str">
        <v>Hoover Commercial SteamVac</v>
      </c>
    </row>
    <row r="1826" spans="1:24"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X1826" t="str">
        <v>Xerox 1938</v>
      </c>
    </row>
    <row r="1827" spans="1:24"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X1827" t="str">
        <v>NETGEAR RangeMax WNR1000 Wireless Router</v>
      </c>
    </row>
    <row r="1828" spans="1:24"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X1828" t="str">
        <v>Xerox 1899</v>
      </c>
    </row>
    <row r="1829" spans="1:24"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X1829" t="str">
        <v>Hewlett-Packard Desktjet 6988DT Refurbished Printer</v>
      </c>
    </row>
    <row r="1830" spans="1:24"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X1830" t="str">
        <v>Bush Westfield Collection Bookcases, Dark Cherry Finish, Fully Assembled</v>
      </c>
    </row>
    <row r="1831" spans="1:24"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X1831" t="str">
        <v>Executive Impressions 16-1/2" Circular Wall Clock</v>
      </c>
    </row>
    <row r="1832" spans="1:24"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X1832" t="str">
        <v>Okidata MB760 Printer</v>
      </c>
    </row>
    <row r="1833" spans="1:24"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X1833" t="str">
        <v>Dixon Ticonderoga Core-Lock Colored Pencils, 48-Color Set</v>
      </c>
    </row>
    <row r="1834" spans="1:24"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X1834" t="str">
        <v>Executive Impressions 14" Contract Wall Clock with Quartz Movement</v>
      </c>
    </row>
    <row r="1835" spans="1:24"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X1835" t="str">
        <v>Sterling Rubber Bands by Alliance</v>
      </c>
    </row>
    <row r="1836" spans="1:24"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X1836" t="str">
        <v>Kensington 6 Outlet SmartSocket Surge Protector</v>
      </c>
    </row>
    <row r="1837" spans="1:24"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X1837" t="str">
        <v>Maxell CD-R Discs</v>
      </c>
    </row>
    <row r="1838" spans="1:24"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X1838" t="str">
        <v>Avery Hi-Liter Pen Style Six-Color Fluorescent Set</v>
      </c>
    </row>
    <row r="1839" spans="1:24"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X1839" t="str">
        <v>Acme Design Line 8" Stainless Steel Bent Scissors w/Champagne Handles, 3-1/8" Cut</v>
      </c>
    </row>
    <row r="1840" spans="1:24"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X1840" t="str">
        <v>Star Micronics TSP100 TSP143LAN Receipt Printer</v>
      </c>
    </row>
    <row r="1841" spans="1:24"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X1841" t="str">
        <v>Xerox 1955</v>
      </c>
    </row>
    <row r="1842" spans="1:24"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X1842" t="str">
        <v>Snap-A-Way Black Print Carbonless Speed Message, No Reply Area, Duplicate</v>
      </c>
    </row>
    <row r="1843" spans="1:24"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X1843" t="str">
        <v>1/4 Fold Party Design Invitations &amp; White Envelopes, 24 8-1/2" X 11" Cards, 25 Env./Pack</v>
      </c>
    </row>
    <row r="1844" spans="1:24"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X1844" t="str">
        <v>Hewlett-Packard Deskjet F4180 All-in-One Color Ink-jet - Printer / copier / scanner</v>
      </c>
    </row>
    <row r="1845" spans="1:24"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X1845" t="str">
        <v>Lexmark 20R1285 X6650 Wireless All-in-One Printer</v>
      </c>
    </row>
    <row r="1846" spans="1:24"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X1846" t="str">
        <v>Nokia Lumia 1020</v>
      </c>
    </row>
    <row r="1847" spans="1:24"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X1847" t="str">
        <v>Acme Serrated Blade Letter Opener</v>
      </c>
    </row>
    <row r="1848" spans="1:24"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X1848" t="str">
        <v>Okidata B401 Printer</v>
      </c>
    </row>
    <row r="1849" spans="1:24"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X1849" t="str">
        <v>Xerox Blank Computer Paper</v>
      </c>
    </row>
    <row r="1850" spans="1:24"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X1850" t="str">
        <v>4009 Highlighters</v>
      </c>
    </row>
    <row r="1851" spans="1:24"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X1851" t="str">
        <v>Global Enterprise Series Seating Low-Back Swivel/Tilt Chairs</v>
      </c>
    </row>
    <row r="1852" spans="1:24"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X1852" t="str">
        <v>Self-Adhesive Address Labels for Typewriters with Dispenser Box</v>
      </c>
    </row>
    <row r="1853" spans="1:24"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X1853" t="str">
        <v>Office Star - Task Chair with Contemporary Loop Arms</v>
      </c>
    </row>
    <row r="1854" spans="1:24"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X1854" t="str">
        <v>Grip Seal Envelopes</v>
      </c>
    </row>
    <row r="1855" spans="1:24"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X1855" t="str">
        <v>Penpower WorldCard Pro Card Scanner</v>
      </c>
    </row>
    <row r="1856" spans="1:24"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X1856" t="str">
        <v>Sony 8GB Class 10 Micro SDHC R40 Memory Card</v>
      </c>
    </row>
    <row r="1857" spans="1:24"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X1857" t="str">
        <v>RCA ViSYS 25425RE1 Corded phone</v>
      </c>
    </row>
    <row r="1858" spans="1:24"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X1858" t="str">
        <v>Cisco 8961 IP Phone Charcoal</v>
      </c>
    </row>
    <row r="1859" spans="1:24"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X1859" t="str">
        <v>Eureka Hand Vacuum, Bagless</v>
      </c>
    </row>
    <row r="1860" spans="1:24"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X1860" t="str">
        <v>LG G2</v>
      </c>
    </row>
    <row r="1861" spans="1:24"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X1861" t="str">
        <v>Eldon Jumbo ProFile Portable File Boxes Graphite/Black</v>
      </c>
    </row>
    <row r="1862" spans="1:24"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4"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4"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4"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4"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4"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4"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4"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4"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4"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4"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AEADB20A-FDD8-4B77-AD0F-23ED23DBE126}">
  <ds:schemaRefs/>
</ds:datastoreItem>
</file>

<file path=customXml/itemProps2.xml><?xml version="1.0" encoding="utf-8"?>
<ds:datastoreItem xmlns:ds="http://schemas.openxmlformats.org/officeDocument/2006/customXml" ds:itemID="{B312CE0B-0E7A-462C-940E-4E3518BBE8BE}">
  <ds:schemaRefs/>
</ds:datastoreItem>
</file>

<file path=customXml/itemProps3.xml><?xml version="1.0" encoding="utf-8"?>
<ds:datastoreItem xmlns:ds="http://schemas.openxmlformats.org/officeDocument/2006/customXml" ds:itemID="{F977EE53-8CE4-4BC1-8E45-531B33596F74}">
  <ds:schemaRefs/>
</ds:datastoreItem>
</file>

<file path=customXml/itemProps4.xml><?xml version="1.0" encoding="utf-8"?>
<ds:datastoreItem xmlns:ds="http://schemas.openxmlformats.org/officeDocument/2006/customXml" ds:itemID="{973FC9A0-27A1-403C-ABBB-3C32C0E590F9}">
  <ds:schemaRefs/>
</ds:datastoreItem>
</file>

<file path=customXml/itemProps5.xml><?xml version="1.0" encoding="utf-8"?>
<ds:datastoreItem xmlns:ds="http://schemas.openxmlformats.org/officeDocument/2006/customXml" ds:itemID="{F844E1A6-EE8F-4340-AA11-AECE05140834}">
  <ds:schemaRefs/>
</ds:datastoreItem>
</file>

<file path=customXml/itemProps6.xml><?xml version="1.0" encoding="utf-8"?>
<ds:datastoreItem xmlns:ds="http://schemas.openxmlformats.org/officeDocument/2006/customXml" ds:itemID="{EBB0EF60-8664-4C01-A6D6-D38F09A69AFF}">
  <ds:schemaRefs/>
</ds:datastoreItem>
</file>

<file path=customXml/itemProps7.xml><?xml version="1.0" encoding="utf-8"?>
<ds:datastoreItem xmlns:ds="http://schemas.openxmlformats.org/officeDocument/2006/customXml" ds:itemID="{AFE18D69-B54F-4B99-A561-F8C2ADAE020F}">
  <ds:schemaRefs/>
</ds:datastoreItem>
</file>

<file path=customXml/itemProps8.xml><?xml version="1.0" encoding="utf-8"?>
<ds:datastoreItem xmlns:ds="http://schemas.openxmlformats.org/officeDocument/2006/customXml" ds:itemID="{CB453D2A-696F-4A84-8306-00634A83C6B5}">
  <ds:schemaRefs/>
</ds:datastoreItem>
</file>

<file path=customXml/itemProps9.xml><?xml version="1.0" encoding="utf-8"?>
<ds:datastoreItem xmlns:ds="http://schemas.openxmlformats.org/officeDocument/2006/customXml" ds:itemID="{88BA6F31-7B65-4CAD-B7CA-9B62F0853AF3}">
  <ds:schemaRefs/>
</ds:datastoreItem>
</file>

<file path=customXml/itemProps10.xml><?xml version="1.0" encoding="utf-8"?>
<ds:datastoreItem xmlns:ds="http://schemas.openxmlformats.org/officeDocument/2006/customXml" ds:itemID="{37FA5F48-DC50-42FB-9A79-9DDE3F5EF931}">
  <ds:schemaRefs/>
</ds:datastoreItem>
</file>

<file path=customXml/itemProps11.xml><?xml version="1.0" encoding="utf-8"?>
<ds:datastoreItem xmlns:ds="http://schemas.openxmlformats.org/officeDocument/2006/customXml" ds:itemID="{34C3F419-73E1-4EA6-9835-1115AC57801C}">
  <ds:schemaRefs/>
</ds:datastoreItem>
</file>

<file path=customXml/itemProps12.xml><?xml version="1.0" encoding="utf-8"?>
<ds:datastoreItem xmlns:ds="http://schemas.openxmlformats.org/officeDocument/2006/customXml" ds:itemID="{63A76BD0-83F3-40E2-A346-75A0C4D0D7D2}">
  <ds:schemaRefs/>
</ds:datastoreItem>
</file>

<file path=customXml/itemProps13.xml><?xml version="1.0" encoding="utf-8"?>
<ds:datastoreItem xmlns:ds="http://schemas.openxmlformats.org/officeDocument/2006/customXml" ds:itemID="{F71F3549-32E4-4315-8284-79D8BE8906CC}">
  <ds:schemaRefs/>
</ds:datastoreItem>
</file>

<file path=customXml/itemProps14.xml><?xml version="1.0" encoding="utf-8"?>
<ds:datastoreItem xmlns:ds="http://schemas.openxmlformats.org/officeDocument/2006/customXml" ds:itemID="{368CD87B-A8C5-46EB-99E5-8B1C0DA49896}">
  <ds:schemaRefs/>
</ds:datastoreItem>
</file>

<file path=customXml/itemProps15.xml><?xml version="1.0" encoding="utf-8"?>
<ds:datastoreItem xmlns:ds="http://schemas.openxmlformats.org/officeDocument/2006/customXml" ds:itemID="{1513BF82-ABAE-4B4F-AF3A-A92BA2CF99EC}">
  <ds:schemaRefs/>
</ds:datastoreItem>
</file>

<file path=customXml/itemProps16.xml><?xml version="1.0" encoding="utf-8"?>
<ds:datastoreItem xmlns:ds="http://schemas.openxmlformats.org/officeDocument/2006/customXml" ds:itemID="{4457CDE7-B8CF-4CEA-94F3-3B9FE0B5F28E}">
  <ds:schemaRefs/>
</ds:datastoreItem>
</file>

<file path=customXml/itemProps17.xml><?xml version="1.0" encoding="utf-8"?>
<ds:datastoreItem xmlns:ds="http://schemas.openxmlformats.org/officeDocument/2006/customXml" ds:itemID="{1B8CA8D2-23AF-4B52-B1CC-204CA1822053}">
  <ds:schemaRefs/>
</ds:datastoreItem>
</file>

<file path=customXml/itemProps18.xml><?xml version="1.0" encoding="utf-8"?>
<ds:datastoreItem xmlns:ds="http://schemas.openxmlformats.org/officeDocument/2006/customXml" ds:itemID="{B732629E-1426-4F4B-9C85-0D455C0561F9}">
  <ds:schemaRefs/>
</ds:datastoreItem>
</file>

<file path=customXml/itemProps19.xml><?xml version="1.0" encoding="utf-8"?>
<ds:datastoreItem xmlns:ds="http://schemas.openxmlformats.org/officeDocument/2006/customXml" ds:itemID="{9A9FDEF9-4FC3-498F-845A-0A8E366F2AE9}">
  <ds:schemaRefs/>
</ds:datastoreItem>
</file>

<file path=customXml/itemProps20.xml><?xml version="1.0" encoding="utf-8"?>
<ds:datastoreItem xmlns:ds="http://schemas.openxmlformats.org/officeDocument/2006/customXml" ds:itemID="{3F32F92A-DED0-41FD-A9CC-3C7EA153D553}">
  <ds:schemaRefs/>
</ds:datastoreItem>
</file>

<file path=customXml/itemProps21.xml><?xml version="1.0" encoding="utf-8"?>
<ds:datastoreItem xmlns:ds="http://schemas.openxmlformats.org/officeDocument/2006/customXml" ds:itemID="{9590BD58-7EB0-4A8A-A245-255B1BBF3403}">
  <ds:schemaRefs/>
</ds:datastoreItem>
</file>

<file path=customXml/itemProps22.xml><?xml version="1.0" encoding="utf-8"?>
<ds:datastoreItem xmlns:ds="http://schemas.openxmlformats.org/officeDocument/2006/customXml" ds:itemID="{5BAEA71F-D373-40FB-8AA9-DE2EB3C08F47}">
  <ds:schemaRefs/>
</ds:datastoreItem>
</file>

<file path=customXml/itemProps23.xml><?xml version="1.0" encoding="utf-8"?>
<ds:datastoreItem xmlns:ds="http://schemas.openxmlformats.org/officeDocument/2006/customXml" ds:itemID="{B5B6E346-A657-4C5F-9FFF-38B87D0A14BA}">
  <ds:schemaRefs/>
</ds:datastoreItem>
</file>

<file path=customXml/itemProps24.xml><?xml version="1.0" encoding="utf-8"?>
<ds:datastoreItem xmlns:ds="http://schemas.openxmlformats.org/officeDocument/2006/customXml" ds:itemID="{1CB7216D-DBDA-43B5-AD4F-888EF95244AF}">
  <ds:schemaRefs/>
</ds:datastoreItem>
</file>

<file path=customXml/itemProps25.xml><?xml version="1.0" encoding="utf-8"?>
<ds:datastoreItem xmlns:ds="http://schemas.openxmlformats.org/officeDocument/2006/customXml" ds:itemID="{322A2C94-A98A-4655-B373-2E63CEBB6682}">
  <ds:schemaRefs/>
</ds:datastoreItem>
</file>

<file path=customXml/itemProps26.xml><?xml version="1.0" encoding="utf-8"?>
<ds:datastoreItem xmlns:ds="http://schemas.openxmlformats.org/officeDocument/2006/customXml" ds:itemID="{DAE8C8D0-D2A0-40C1-8D63-5F159B171D06}">
  <ds:schemaRefs/>
</ds:datastoreItem>
</file>

<file path=customXml/itemProps27.xml><?xml version="1.0" encoding="utf-8"?>
<ds:datastoreItem xmlns:ds="http://schemas.openxmlformats.org/officeDocument/2006/customXml" ds:itemID="{34B9E05D-0BF8-4972-864F-0BA4D73C366E}">
  <ds:schemaRefs/>
</ds:datastoreItem>
</file>

<file path=customXml/itemProps28.xml><?xml version="1.0" encoding="utf-8"?>
<ds:datastoreItem xmlns:ds="http://schemas.openxmlformats.org/officeDocument/2006/customXml" ds:itemID="{B9164512-52BC-4166-80ED-CEB18582324B}">
  <ds:schemaRefs/>
</ds:datastoreItem>
</file>

<file path=customXml/itemProps29.xml><?xml version="1.0" encoding="utf-8"?>
<ds:datastoreItem xmlns:ds="http://schemas.openxmlformats.org/officeDocument/2006/customXml" ds:itemID="{2DC8B6B1-1678-479A-8B0B-A4AE208826B7}">
  <ds:schemaRefs/>
</ds:datastoreItem>
</file>

<file path=customXml/itemProps30.xml><?xml version="1.0" encoding="utf-8"?>
<ds:datastoreItem xmlns:ds="http://schemas.openxmlformats.org/officeDocument/2006/customXml" ds:itemID="{CE6D2689-8869-4E35-A2B7-C1CBA49C4A7F}">
  <ds:schemaRefs/>
</ds:datastoreItem>
</file>

<file path=customXml/itemProps31.xml><?xml version="1.0" encoding="utf-8"?>
<ds:datastoreItem xmlns:ds="http://schemas.openxmlformats.org/officeDocument/2006/customXml" ds:itemID="{B739D364-CDE4-4793-9917-A8E2770B7D2C}">
  <ds:schemaRefs/>
</ds:datastoreItem>
</file>

<file path=customXml/itemProps32.xml><?xml version="1.0" encoding="utf-8"?>
<ds:datastoreItem xmlns:ds="http://schemas.openxmlformats.org/officeDocument/2006/customXml" ds:itemID="{87F5369E-CCE5-471E-80E8-26C0AEA423BB}">
  <ds:schemaRefs/>
</ds:datastoreItem>
</file>

<file path=customXml/itemProps33.xml><?xml version="1.0" encoding="utf-8"?>
<ds:datastoreItem xmlns:ds="http://schemas.openxmlformats.org/officeDocument/2006/customXml" ds:itemID="{ECF048A8-8D73-4280-ACB8-26315DD6B652}">
  <ds:schemaRefs/>
</ds:datastoreItem>
</file>

<file path=customXml/itemProps34.xml><?xml version="1.0" encoding="utf-8"?>
<ds:datastoreItem xmlns:ds="http://schemas.openxmlformats.org/officeDocument/2006/customXml" ds:itemID="{6938282D-971C-4F34-9E56-42A5B12B19C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READ ME</vt:lpstr>
      <vt:lpstr>Main Dashboard</vt:lpstr>
      <vt:lpstr>Profit Dashboard</vt:lpstr>
      <vt:lpstr>Sales Dashboard</vt:lpstr>
      <vt:lpstr>Model and Projection</vt:lpstr>
      <vt:lpstr>Sales_Table</vt:lpstr>
      <vt:lpstr>Pivots</vt:lpstr>
      <vt:lpstr>Sample - Superstore</vt:lpstr>
      <vt:lpstr>Count_of_Sales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Brendan</dc:creator>
  <cp:lastModifiedBy>Johnson, Brendan (Battelle)</cp:lastModifiedBy>
  <dcterms:created xsi:type="dcterms:W3CDTF">2023-06-25T00:36:44Z</dcterms:created>
  <dcterms:modified xsi:type="dcterms:W3CDTF">2025-04-29T01:01:22Z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c78be9d-d5ca-4b2e-a396-3d7060e15d1a_Enabled">
    <vt:lpwstr>true</vt:lpwstr>
  </property>
  <property fmtid="{D5CDD505-2E9C-101B-9397-08002B2CF9AE}" pid="3" name="MSIP_Label_5c78be9d-d5ca-4b2e-a396-3d7060e15d1a_SetDate">
    <vt:lpwstr>2023-11-16T04:43:25Z</vt:lpwstr>
  </property>
  <property fmtid="{D5CDD505-2E9C-101B-9397-08002B2CF9AE}" pid="4" name="MSIP_Label_5c78be9d-d5ca-4b2e-a396-3d7060e15d1a_Method">
    <vt:lpwstr>Standard</vt:lpwstr>
  </property>
  <property fmtid="{D5CDD505-2E9C-101B-9397-08002B2CF9AE}" pid="5" name="MSIP_Label_5c78be9d-d5ca-4b2e-a396-3d7060e15d1a_Name">
    <vt:lpwstr>Business</vt:lpwstr>
  </property>
  <property fmtid="{D5CDD505-2E9C-101B-9397-08002B2CF9AE}" pid="6" name="MSIP_Label_5c78be9d-d5ca-4b2e-a396-3d7060e15d1a_SiteId">
    <vt:lpwstr>22d635a3-3930-4779-a82d-155e2d13b75e</vt:lpwstr>
  </property>
  <property fmtid="{D5CDD505-2E9C-101B-9397-08002B2CF9AE}" pid="7" name="MSIP_Label_5c78be9d-d5ca-4b2e-a396-3d7060e15d1a_ActionId">
    <vt:lpwstr>c8927b2a-96db-4f83-9d23-64bd6c1070a6</vt:lpwstr>
  </property>
  <property fmtid="{D5CDD505-2E9C-101B-9397-08002B2CF9AE}" pid="8" name="MSIP_Label_5c78be9d-d5ca-4b2e-a396-3d7060e15d1a_ContentBits">
    <vt:lpwstr>0</vt:lpwstr>
  </property>
  <property fmtid="{D5CDD505-2E9C-101B-9397-08002B2CF9AE}" pid="9" name="MSIP_Label_42e3f811-9fac-4980-95d8-d9e3836463c5_Enabled">
    <vt:lpwstr>true</vt:lpwstr>
  </property>
  <property fmtid="{D5CDD505-2E9C-101B-9397-08002B2CF9AE}" pid="10" name="MSIP_Label_42e3f811-9fac-4980-95d8-d9e3836463c5_SetDate">
    <vt:lpwstr>2025-04-29T00:46:37Z</vt:lpwstr>
  </property>
  <property fmtid="{D5CDD505-2E9C-101B-9397-08002B2CF9AE}" pid="11" name="MSIP_Label_42e3f811-9fac-4980-95d8-d9e3836463c5_Method">
    <vt:lpwstr>Privileged</vt:lpwstr>
  </property>
  <property fmtid="{D5CDD505-2E9C-101B-9397-08002B2CF9AE}" pid="12" name="MSIP_Label_42e3f811-9fac-4980-95d8-d9e3836463c5_Name">
    <vt:lpwstr>Non-Business</vt:lpwstr>
  </property>
  <property fmtid="{D5CDD505-2E9C-101B-9397-08002B2CF9AE}" pid="13" name="MSIP_Label_42e3f811-9fac-4980-95d8-d9e3836463c5_SiteId">
    <vt:lpwstr>d47b191c-5d5b-4360-82c9-286dc9005e7c</vt:lpwstr>
  </property>
  <property fmtid="{D5CDD505-2E9C-101B-9397-08002B2CF9AE}" pid="14" name="MSIP_Label_42e3f811-9fac-4980-95d8-d9e3836463c5_ActionId">
    <vt:lpwstr>3e939b7b-b7a3-4d25-b4d9-0ba6bcc358c1</vt:lpwstr>
  </property>
  <property fmtid="{D5CDD505-2E9C-101B-9397-08002B2CF9AE}" pid="15" name="MSIP_Label_42e3f811-9fac-4980-95d8-d9e3836463c5_ContentBits">
    <vt:lpwstr>0</vt:lpwstr>
  </property>
</Properties>
</file>