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gus\Documents\"/>
    </mc:Choice>
  </mc:AlternateContent>
  <xr:revisionPtr revIDLastSave="0" documentId="13_ncr:1_{8DAED0B1-899D-49E5-94F0-C9E6FD76B239}" xr6:coauthVersionLast="47" xr6:coauthVersionMax="47" xr10:uidLastSave="{00000000-0000-0000-0000-000000000000}"/>
  <bookViews>
    <workbookView xWindow="45915" yWindow="45" windowWidth="11715" windowHeight="15540" xr2:uid="{83418996-D009-48AD-8C3C-B76D8508EBA0}"/>
  </bookViews>
  <sheets>
    <sheet name="CWWAPP Demand Calculatio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" l="1"/>
  <c r="G33" i="1" s="1"/>
  <c r="D7" i="1"/>
  <c r="E31" i="1"/>
  <c r="F31" i="1" s="1"/>
  <c r="E33" i="1"/>
  <c r="E32" i="1"/>
  <c r="F32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14" i="1"/>
  <c r="F14" i="1" s="1"/>
  <c r="G16" i="1" l="1"/>
  <c r="G22" i="1"/>
  <c r="G21" i="1"/>
  <c r="G15" i="1"/>
  <c r="G23" i="1"/>
  <c r="G31" i="1"/>
  <c r="H31" i="1" s="1"/>
  <c r="I31" i="1" s="1"/>
  <c r="G32" i="1"/>
  <c r="G20" i="1"/>
  <c r="G17" i="1"/>
  <c r="G19" i="1"/>
  <c r="G14" i="1"/>
  <c r="I14" i="1" s="1"/>
  <c r="G18" i="1"/>
  <c r="G24" i="1"/>
  <c r="G26" i="1"/>
  <c r="G25" i="1"/>
  <c r="F33" i="1"/>
  <c r="F34" i="1" s="1"/>
  <c r="F27" i="1"/>
  <c r="I33" i="1"/>
  <c r="G27" i="1" l="1"/>
  <c r="G34" i="1"/>
  <c r="F37" i="1"/>
  <c r="I32" i="1"/>
  <c r="I12" i="1"/>
  <c r="I35" i="1" l="1"/>
  <c r="I26" i="1"/>
  <c r="I18" i="1"/>
  <c r="I23" i="1"/>
  <c r="I17" i="1"/>
  <c r="I22" i="1"/>
  <c r="I15" i="1"/>
  <c r="I16" i="1"/>
  <c r="H21" i="1"/>
  <c r="I21" i="1" s="1"/>
  <c r="I20" i="1"/>
  <c r="I19" i="1"/>
  <c r="I25" i="1"/>
  <c r="I24" i="1"/>
  <c r="I28" i="1" l="1"/>
  <c r="I37" i="1" s="1"/>
</calcChain>
</file>

<file path=xl/sharedStrings.xml><?xml version="1.0" encoding="utf-8"?>
<sst xmlns="http://schemas.openxmlformats.org/spreadsheetml/2006/main" count="38" uniqueCount="34">
  <si>
    <t>CWWAPP credits - Manual Demand Calculation</t>
  </si>
  <si>
    <t>Account Number</t>
  </si>
  <si>
    <t>Demand Date</t>
  </si>
  <si>
    <t># of days</t>
  </si>
  <si>
    <t>Last Bill Date</t>
  </si>
  <si>
    <t>CWWAPP Adj</t>
  </si>
  <si>
    <t>Credit bal on Water</t>
  </si>
  <si>
    <t>All services</t>
  </si>
  <si>
    <t>From latest bill</t>
  </si>
  <si>
    <t>Per Diem</t>
  </si>
  <si>
    <t>Prorated</t>
  </si>
  <si>
    <t>Demand Amounts</t>
  </si>
  <si>
    <t>Previous Period's Balance</t>
  </si>
  <si>
    <t>CURRENT CHARGES:</t>
  </si>
  <si>
    <t>Storm Drainage</t>
  </si>
  <si>
    <t>Wastewater Treatment</t>
  </si>
  <si>
    <t>Wastewater</t>
  </si>
  <si>
    <t>Garbage</t>
  </si>
  <si>
    <t>Yard Waste</t>
  </si>
  <si>
    <t>Recycling</t>
  </si>
  <si>
    <t>Street Sweeping</t>
  </si>
  <si>
    <r>
      <t>Water -</t>
    </r>
    <r>
      <rPr>
        <b/>
        <sz val="11"/>
        <color theme="1"/>
        <rFont val="Calibri"/>
        <family val="2"/>
        <scheme val="minor"/>
      </rPr>
      <t xml:space="preserve"> Flat Rate Only</t>
    </r>
  </si>
  <si>
    <t>Irrigation - Flat</t>
  </si>
  <si>
    <t>Fire Service</t>
  </si>
  <si>
    <t>Other</t>
  </si>
  <si>
    <t>Total Flat</t>
  </si>
  <si>
    <t>Meter SA bill date</t>
  </si>
  <si>
    <r>
      <t>Water -</t>
    </r>
    <r>
      <rPr>
        <b/>
        <sz val="11"/>
        <color theme="1"/>
        <rFont val="Calibri"/>
        <family val="2"/>
        <scheme val="minor"/>
      </rPr>
      <t xml:space="preserve"> Metered Only</t>
    </r>
  </si>
  <si>
    <r>
      <t>Wastewater -</t>
    </r>
    <r>
      <rPr>
        <b/>
        <sz val="11"/>
        <color theme="1"/>
        <rFont val="Calibri"/>
        <family val="2"/>
        <scheme val="minor"/>
      </rPr>
      <t xml:space="preserve"> Metered Only</t>
    </r>
  </si>
  <si>
    <r>
      <t>Irrigation -</t>
    </r>
    <r>
      <rPr>
        <b/>
        <sz val="11"/>
        <color theme="1"/>
        <rFont val="Calibri"/>
        <family val="2"/>
        <scheme val="minor"/>
      </rPr>
      <t xml:space="preserve"> Metered Only</t>
    </r>
  </si>
  <si>
    <t>Total Metered</t>
  </si>
  <si>
    <t>TOTAL FOR DEMAND</t>
  </si>
  <si>
    <t>PER DIEM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</si>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</sst>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44" fontId="0" fillId="0" borderId="0" xfId="1" applyFont="1"/>
    <xf numFmtId="0" fontId="0" fillId="0" borderId="0" xfId="0" applyFill="1"/>
    <xf numFmtId="44" fontId="0" fillId="0" borderId="0" xfId="1" applyFont="1" applyFill="1"/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0" borderId="1" xfId="1" applyNumberFormat="1" applyFont="1" applyBorder="1" applyAlignment="1">
      <alignment horizontal="center" wrapText="1"/>
    </xf>
    <xf numFmtId="0" fontId="2" fillId="0" borderId="0" xfId="0" applyFont="1" applyFill="1" applyAlignment="1">
      <alignment horizontal="center"/>
    </xf>
    <xf numFmtId="0" fontId="0" fillId="2" borderId="1" xfId="0" quotePrefix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44" fontId="0" fillId="2" borderId="0" xfId="1" applyFont="1" applyFill="1" applyProtection="1">
      <protection locked="0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 wrapText="1"/>
      <protection hidden="1"/>
    </xf>
    <xf numFmtId="44" fontId="0" fillId="0" borderId="0" xfId="1" applyFont="1" applyProtection="1">
      <protection hidden="1"/>
    </xf>
    <xf numFmtId="44" fontId="0" fillId="0" borderId="0" xfId="1" applyFont="1" applyFill="1" applyProtection="1">
      <protection hidden="1"/>
    </xf>
    <xf numFmtId="0" fontId="0" fillId="0" borderId="0" xfId="0" applyNumberFormat="1" applyProtection="1">
      <protection hidden="1"/>
    </xf>
    <xf numFmtId="14" fontId="0" fillId="0" borderId="0" xfId="0" applyNumberFormat="1" applyFill="1" applyBorder="1" applyProtection="1">
      <protection locked="0"/>
    </xf>
    <xf numFmtId="0" fontId="0" fillId="0" borderId="0" xfId="0" applyNumberFormat="1" applyFill="1" applyProtection="1">
      <protection hidden="1"/>
    </xf>
    <xf numFmtId="0" fontId="0" fillId="0" borderId="0" xfId="0" applyFill="1" applyProtection="1">
      <protection hidden="1"/>
    </xf>
    <xf numFmtId="0" fontId="5" fillId="0" borderId="0" xfId="0" applyFont="1"/>
    <xf numFmtId="44" fontId="0" fillId="0" borderId="0" xfId="1" applyFont="1" applyFill="1" applyProtection="1">
      <protection locked="0"/>
    </xf>
    <xf numFmtId="0" fontId="0" fillId="0" borderId="0" xfId="0" applyAlignment="1">
      <alignment horizontal="center"/>
    </xf>
    <xf numFmtId="0" fontId="0" fillId="0" borderId="0" xfId="0" applyNumberFormat="1" applyAlignment="1" applyProtection="1">
      <alignment horizontal="center"/>
      <protection hidden="1"/>
    </xf>
    <xf numFmtId="0" fontId="4" fillId="0" borderId="0" xfId="0" applyFont="1" applyAlignment="1">
      <alignment horizontal="left"/>
    </xf>
    <xf numFmtId="44" fontId="0" fillId="0" borderId="2" xfId="1" applyFont="1" applyFill="1" applyBorder="1"/>
    <xf numFmtId="44" fontId="0" fillId="0" borderId="0" xfId="1" applyNumberFormat="1" applyFont="1" applyProtection="1">
      <protection hidden="1"/>
    </xf>
    <xf numFmtId="2" fontId="0" fillId="0" borderId="0" xfId="0" applyNumberFormat="1"/>
    <xf numFmtId="0" fontId="2" fillId="0" borderId="0" xfId="0" applyFont="1" applyProtection="1">
      <protection hidden="1"/>
    </xf>
    <xf numFmtId="0" fontId="2" fillId="0" borderId="0" xfId="0" applyFont="1"/>
    <xf numFmtId="44" fontId="2" fillId="0" borderId="6" xfId="1" applyFont="1" applyFill="1" applyBorder="1" applyProtection="1">
      <protection hidden="1"/>
    </xf>
    <xf numFmtId="44" fontId="2" fillId="0" borderId="1" xfId="1" applyFont="1" applyFill="1" applyBorder="1" applyProtection="1">
      <protection hidden="1"/>
    </xf>
    <xf numFmtId="0" fontId="2" fillId="0" borderId="0" xfId="0" applyFont="1" applyFill="1"/>
    <xf numFmtId="44" fontId="2" fillId="3" borderId="4" xfId="1" applyFont="1" applyFill="1" applyBorder="1" applyProtection="1">
      <protection hidden="1"/>
    </xf>
    <xf numFmtId="44" fontId="2" fillId="3" borderId="4" xfId="0" applyNumberFormat="1" applyFont="1" applyFill="1" applyBorder="1"/>
    <xf numFmtId="44" fontId="0" fillId="0" borderId="3" xfId="1" applyFont="1" applyFill="1" applyBorder="1"/>
    <xf numFmtId="44" fontId="1" fillId="0" borderId="1" xfId="1" applyFont="1" applyFill="1" applyBorder="1"/>
    <xf numFmtId="44" fontId="0" fillId="0" borderId="5" xfId="1" applyFont="1" applyFill="1" applyBorder="1"/>
    <xf numFmtId="0" fontId="0" fillId="0" borderId="0" xfId="0" applyAlignment="1" applyProtection="1">
      <alignment horizontal="right"/>
      <protection hidden="1"/>
    </xf>
    <xf numFmtId="44" fontId="0" fillId="0" borderId="0" xfId="1" applyFont="1" applyAlignment="1" applyProtection="1">
      <alignment horizontal="right"/>
      <protection hidden="1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8" fontId="0" fillId="2" borderId="0" xfId="1" applyNumberFormat="1" applyFont="1" applyFill="1" applyProtection="1">
      <protection locked="0"/>
    </xf>
    <xf numFmtId="8" fontId="0" fillId="2" borderId="1" xfId="1" applyNumberFormat="1" applyFont="1" applyFill="1" applyBorder="1" applyProtection="1">
      <protection locked="0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06711-4AD6-4AD0-8205-D23F47379EA2}">
  <dimension ref="A1:W37"/>
  <sheetViews>
    <sheetView tabSelected="1" topLeftCell="A4" zoomScaleNormal="100" workbookViewId="0">
      <selection activeCell="D8" sqref="D8"/>
    </sheetView>
  </sheetViews>
  <sheetFormatPr defaultRowHeight="15" x14ac:dyDescent="0.25"/>
  <cols>
    <col min="1" max="2" width="9" customWidth="1"/>
    <col min="3" max="4" width="17" customWidth="1"/>
    <col min="5" max="5" width="12.5703125" style="11" hidden="1" customWidth="1"/>
    <col min="6" max="7" width="17" style="11" customWidth="1"/>
    <col min="8" max="8" width="10.85546875" style="2" hidden="1" customWidth="1"/>
    <col min="9" max="9" width="17" customWidth="1"/>
    <col min="14" max="14" width="9.7109375" bestFit="1" customWidth="1"/>
  </cols>
  <sheetData>
    <row r="1" spans="1:14" ht="18.75" x14ac:dyDescent="0.3">
      <c r="A1" s="19" t="s">
        <v>0</v>
      </c>
    </row>
    <row r="3" spans="1:14" x14ac:dyDescent="0.25">
      <c r="A3" s="44" t="s">
        <v>1</v>
      </c>
      <c r="B3" s="44"/>
      <c r="C3" s="8">
        <v>8746344000</v>
      </c>
    </row>
    <row r="5" spans="1:14" x14ac:dyDescent="0.25">
      <c r="A5" s="44" t="s">
        <v>2</v>
      </c>
      <c r="B5" s="44"/>
      <c r="C5" s="9">
        <v>44680</v>
      </c>
      <c r="D5" s="40"/>
      <c r="H5" s="7"/>
    </row>
    <row r="6" spans="1:14" x14ac:dyDescent="0.25">
      <c r="D6" s="21" t="s">
        <v>3</v>
      </c>
    </row>
    <row r="7" spans="1:14" x14ac:dyDescent="0.25">
      <c r="A7" s="44" t="s">
        <v>4</v>
      </c>
      <c r="B7" s="44"/>
      <c r="C7" s="9">
        <v>44678</v>
      </c>
      <c r="D7" s="22">
        <f>+$C$5-$C$7</f>
        <v>2</v>
      </c>
    </row>
    <row r="8" spans="1:14" x14ac:dyDescent="0.25">
      <c r="A8" s="44" t="s">
        <v>5</v>
      </c>
      <c r="B8" s="44"/>
      <c r="C8" s="42">
        <v>-607.33000000000004</v>
      </c>
      <c r="D8" s="15"/>
    </row>
    <row r="9" spans="1:14" x14ac:dyDescent="0.25">
      <c r="A9" s="44" t="s">
        <v>6</v>
      </c>
      <c r="B9" s="44"/>
      <c r="C9" s="42">
        <v>-362.96</v>
      </c>
      <c r="D9" s="15"/>
    </row>
    <row r="10" spans="1:14" s="2" customFormat="1" x14ac:dyDescent="0.25">
      <c r="A10" s="7"/>
      <c r="B10" s="7"/>
      <c r="C10" s="16"/>
      <c r="D10" s="17"/>
      <c r="E10" s="18"/>
      <c r="F10" s="18"/>
      <c r="G10" s="18"/>
    </row>
    <row r="11" spans="1:14" s="4" customFormat="1" ht="33" customHeight="1" x14ac:dyDescent="0.25">
      <c r="A11" s="45" t="s">
        <v>7</v>
      </c>
      <c r="B11" s="45"/>
      <c r="C11" s="45"/>
      <c r="D11" s="4" t="s">
        <v>8</v>
      </c>
      <c r="E11" s="12" t="s">
        <v>9</v>
      </c>
      <c r="F11" s="12" t="s">
        <v>9</v>
      </c>
      <c r="G11" s="12" t="s">
        <v>10</v>
      </c>
      <c r="H11" s="5"/>
      <c r="I11" s="6" t="s">
        <v>11</v>
      </c>
    </row>
    <row r="12" spans="1:14" x14ac:dyDescent="0.25">
      <c r="A12" s="43" t="s">
        <v>12</v>
      </c>
      <c r="B12" s="43"/>
      <c r="C12" s="43"/>
      <c r="D12" s="41">
        <v>281.8</v>
      </c>
      <c r="E12" s="13"/>
      <c r="F12" s="13"/>
      <c r="G12" s="13"/>
      <c r="H12" s="3"/>
      <c r="I12" s="24">
        <f>+D12</f>
        <v>281.8</v>
      </c>
    </row>
    <row r="13" spans="1:14" x14ac:dyDescent="0.25">
      <c r="A13" s="23" t="s">
        <v>13</v>
      </c>
      <c r="B13" s="39"/>
      <c r="C13" s="39"/>
      <c r="D13" s="20"/>
      <c r="E13" s="14"/>
      <c r="F13" s="14"/>
      <c r="G13" s="14"/>
      <c r="H13" s="3"/>
      <c r="I13" s="24"/>
    </row>
    <row r="14" spans="1:14" x14ac:dyDescent="0.25">
      <c r="A14" s="43" t="s">
        <v>14</v>
      </c>
      <c r="B14" s="43"/>
      <c r="C14" s="43"/>
      <c r="D14" s="10">
        <v>11.31</v>
      </c>
      <c r="E14" s="25">
        <f>ABS(D14/30)</f>
        <v>0.377</v>
      </c>
      <c r="F14" s="13">
        <f>ROUND(E14,2)</f>
        <v>0.38</v>
      </c>
      <c r="G14" s="13">
        <f>+F14*$D$7</f>
        <v>0.76</v>
      </c>
      <c r="H14" s="3"/>
      <c r="I14" s="24">
        <f>+D14+G14</f>
        <v>12.07</v>
      </c>
      <c r="K14" s="26"/>
    </row>
    <row r="15" spans="1:14" x14ac:dyDescent="0.25">
      <c r="A15" s="43" t="s">
        <v>15</v>
      </c>
      <c r="B15" s="43"/>
      <c r="C15" s="43"/>
      <c r="D15" s="10">
        <v>37</v>
      </c>
      <c r="E15" s="25">
        <f t="shared" ref="E15:E26" si="0">ABS(D15/30)</f>
        <v>1.2333333333333334</v>
      </c>
      <c r="F15" s="13">
        <f t="shared" ref="F15:F26" si="1">ROUND(E15,2)</f>
        <v>1.23</v>
      </c>
      <c r="G15" s="13">
        <f t="shared" ref="G15:G26" si="2">+F15*$D$7</f>
        <v>2.46</v>
      </c>
      <c r="H15" s="3"/>
      <c r="I15" s="24">
        <f t="shared" ref="I15:I26" si="3">+D15+G15</f>
        <v>39.46</v>
      </c>
      <c r="N15" s="1"/>
    </row>
    <row r="16" spans="1:14" x14ac:dyDescent="0.25">
      <c r="A16" s="43" t="s">
        <v>16</v>
      </c>
      <c r="B16" s="43"/>
      <c r="C16" s="43"/>
      <c r="D16" s="10">
        <v>31.65</v>
      </c>
      <c r="E16" s="25">
        <f t="shared" si="0"/>
        <v>1.0549999999999999</v>
      </c>
      <c r="F16" s="13">
        <f t="shared" si="1"/>
        <v>1.06</v>
      </c>
      <c r="G16" s="13">
        <f t="shared" si="2"/>
        <v>2.12</v>
      </c>
      <c r="H16" s="3"/>
      <c r="I16" s="24">
        <f t="shared" si="3"/>
        <v>33.769999999999996</v>
      </c>
      <c r="N16" s="1"/>
    </row>
    <row r="17" spans="1:14" x14ac:dyDescent="0.25">
      <c r="A17" s="43" t="s">
        <v>17</v>
      </c>
      <c r="B17" s="43"/>
      <c r="C17" s="43"/>
      <c r="D17" s="10">
        <v>28.02</v>
      </c>
      <c r="E17" s="25">
        <f t="shared" si="0"/>
        <v>0.93399999999999994</v>
      </c>
      <c r="F17" s="13">
        <f t="shared" si="1"/>
        <v>0.93</v>
      </c>
      <c r="G17" s="13">
        <f t="shared" si="2"/>
        <v>1.86</v>
      </c>
      <c r="H17" s="3"/>
      <c r="I17" s="24">
        <f t="shared" si="3"/>
        <v>29.88</v>
      </c>
      <c r="N17" s="1"/>
    </row>
    <row r="18" spans="1:14" x14ac:dyDescent="0.25">
      <c r="A18" s="43" t="s">
        <v>18</v>
      </c>
      <c r="B18" s="43"/>
      <c r="C18" s="43"/>
      <c r="D18" s="10">
        <v>14.08</v>
      </c>
      <c r="E18" s="25">
        <f t="shared" si="0"/>
        <v>0.46933333333333332</v>
      </c>
      <c r="F18" s="13">
        <f t="shared" si="1"/>
        <v>0.47</v>
      </c>
      <c r="G18" s="13">
        <f t="shared" si="2"/>
        <v>0.94</v>
      </c>
      <c r="H18" s="3"/>
      <c r="I18" s="24">
        <f t="shared" si="3"/>
        <v>15.02</v>
      </c>
      <c r="N18" s="1"/>
    </row>
    <row r="19" spans="1:14" x14ac:dyDescent="0.25">
      <c r="A19" s="43" t="s">
        <v>19</v>
      </c>
      <c r="B19" s="43"/>
      <c r="C19" s="43"/>
      <c r="D19" s="10">
        <v>7.43</v>
      </c>
      <c r="E19" s="25">
        <f t="shared" si="0"/>
        <v>0.24766666666666665</v>
      </c>
      <c r="F19" s="13">
        <f t="shared" si="1"/>
        <v>0.25</v>
      </c>
      <c r="G19" s="13">
        <f t="shared" si="2"/>
        <v>0.5</v>
      </c>
      <c r="H19" s="3"/>
      <c r="I19" s="24">
        <f>+D19+G19</f>
        <v>7.93</v>
      </c>
      <c r="N19" s="1"/>
    </row>
    <row r="20" spans="1:14" x14ac:dyDescent="0.25">
      <c r="A20" s="43" t="s">
        <v>20</v>
      </c>
      <c r="B20" s="43"/>
      <c r="C20" s="43"/>
      <c r="D20" s="10">
        <v>1.51</v>
      </c>
      <c r="E20" s="25">
        <f t="shared" si="0"/>
        <v>5.0333333333333334E-2</v>
      </c>
      <c r="F20" s="13">
        <f t="shared" si="1"/>
        <v>0.05</v>
      </c>
      <c r="G20" s="13">
        <f t="shared" si="2"/>
        <v>0.1</v>
      </c>
      <c r="H20" s="3"/>
      <c r="I20" s="24">
        <f t="shared" si="3"/>
        <v>1.61</v>
      </c>
      <c r="N20" s="1"/>
    </row>
    <row r="21" spans="1:14" x14ac:dyDescent="0.25">
      <c r="A21" s="43" t="s">
        <v>21</v>
      </c>
      <c r="B21" s="43"/>
      <c r="C21" s="43"/>
      <c r="D21" s="10"/>
      <c r="E21" s="25">
        <f t="shared" si="0"/>
        <v>0</v>
      </c>
      <c r="F21" s="13">
        <f t="shared" si="1"/>
        <v>0</v>
      </c>
      <c r="G21" s="13">
        <f t="shared" si="2"/>
        <v>0</v>
      </c>
      <c r="H21" s="3">
        <f>+D21+G21+C9</f>
        <v>-362.96</v>
      </c>
      <c r="I21" s="24">
        <f>IF(H21&lt;0,0,H21)</f>
        <v>0</v>
      </c>
      <c r="N21" s="1"/>
    </row>
    <row r="22" spans="1:14" x14ac:dyDescent="0.25">
      <c r="A22" s="43" t="s">
        <v>22</v>
      </c>
      <c r="B22" s="43"/>
      <c r="C22" s="43"/>
      <c r="D22" s="10"/>
      <c r="E22" s="25">
        <f t="shared" si="0"/>
        <v>0</v>
      </c>
      <c r="F22" s="13">
        <f t="shared" si="1"/>
        <v>0</v>
      </c>
      <c r="G22" s="13">
        <f t="shared" si="2"/>
        <v>0</v>
      </c>
      <c r="H22" s="3"/>
      <c r="I22" s="24">
        <f t="shared" si="3"/>
        <v>0</v>
      </c>
    </row>
    <row r="23" spans="1:14" x14ac:dyDescent="0.25">
      <c r="A23" s="43" t="s">
        <v>23</v>
      </c>
      <c r="B23" s="43"/>
      <c r="C23" s="43"/>
      <c r="D23" s="10"/>
      <c r="E23" s="25">
        <f t="shared" si="0"/>
        <v>0</v>
      </c>
      <c r="F23" s="13">
        <f t="shared" si="1"/>
        <v>0</v>
      </c>
      <c r="G23" s="13">
        <f t="shared" si="2"/>
        <v>0</v>
      </c>
      <c r="H23" s="3"/>
      <c r="I23" s="24">
        <f t="shared" si="3"/>
        <v>0</v>
      </c>
    </row>
    <row r="24" spans="1:14" x14ac:dyDescent="0.25">
      <c r="A24" s="43" t="s">
        <v>24</v>
      </c>
      <c r="B24" s="43"/>
      <c r="C24" s="43"/>
      <c r="D24" s="10"/>
      <c r="E24" s="25">
        <f t="shared" si="0"/>
        <v>0</v>
      </c>
      <c r="F24" s="13">
        <f t="shared" si="1"/>
        <v>0</v>
      </c>
      <c r="G24" s="13">
        <f t="shared" si="2"/>
        <v>0</v>
      </c>
      <c r="H24" s="3"/>
      <c r="I24" s="24">
        <f t="shared" si="3"/>
        <v>0</v>
      </c>
    </row>
    <row r="25" spans="1:14" x14ac:dyDescent="0.25">
      <c r="A25" s="43" t="s">
        <v>24</v>
      </c>
      <c r="B25" s="43"/>
      <c r="C25" s="43"/>
      <c r="D25" s="10"/>
      <c r="E25" s="25">
        <f t="shared" si="0"/>
        <v>0</v>
      </c>
      <c r="F25" s="13">
        <f t="shared" si="1"/>
        <v>0</v>
      </c>
      <c r="G25" s="13">
        <f t="shared" si="2"/>
        <v>0</v>
      </c>
      <c r="H25" s="3"/>
      <c r="I25" s="24">
        <f t="shared" si="3"/>
        <v>0</v>
      </c>
    </row>
    <row r="26" spans="1:14" ht="15.75" thickBot="1" x14ac:dyDescent="0.3">
      <c r="A26" s="43" t="s">
        <v>24</v>
      </c>
      <c r="B26" s="43"/>
      <c r="C26" s="43"/>
      <c r="D26" s="10"/>
      <c r="E26" s="25">
        <f t="shared" si="0"/>
        <v>0</v>
      </c>
      <c r="F26" s="13">
        <f t="shared" si="1"/>
        <v>0</v>
      </c>
      <c r="G26" s="13">
        <f t="shared" si="2"/>
        <v>0</v>
      </c>
      <c r="H26" s="3"/>
      <c r="I26" s="34">
        <f t="shared" si="3"/>
        <v>0</v>
      </c>
    </row>
    <row r="27" spans="1:14" s="2" customFormat="1" ht="15.75" thickBot="1" x14ac:dyDescent="0.3">
      <c r="D27" s="3"/>
      <c r="E27" s="29"/>
      <c r="F27" s="30">
        <f>SUM(F14:F26)</f>
        <v>4.37</v>
      </c>
      <c r="G27" s="30">
        <f>SUM(G14:G26)</f>
        <v>8.74</v>
      </c>
      <c r="H27" s="3"/>
      <c r="I27" s="3"/>
    </row>
    <row r="28" spans="1:14" x14ac:dyDescent="0.25">
      <c r="D28" s="1"/>
      <c r="E28" s="13"/>
      <c r="F28" s="13"/>
      <c r="G28" s="38" t="s">
        <v>25</v>
      </c>
      <c r="H28" s="3"/>
      <c r="I28" s="35">
        <f>SUM(I12:I27)</f>
        <v>421.53999999999996</v>
      </c>
    </row>
    <row r="29" spans="1:14" x14ac:dyDescent="0.25">
      <c r="D29" t="s">
        <v>3</v>
      </c>
      <c r="I29" s="2"/>
    </row>
    <row r="30" spans="1:14" x14ac:dyDescent="0.25">
      <c r="A30" t="s">
        <v>26</v>
      </c>
      <c r="C30" s="9">
        <v>44672</v>
      </c>
      <c r="D30" s="22">
        <f>+$C$5-$C$30</f>
        <v>8</v>
      </c>
      <c r="I30" s="3"/>
    </row>
    <row r="31" spans="1:14" x14ac:dyDescent="0.25">
      <c r="A31" s="43" t="s">
        <v>27</v>
      </c>
      <c r="B31" s="43"/>
      <c r="C31" s="43"/>
      <c r="D31" s="10">
        <v>42.17</v>
      </c>
      <c r="E31" s="13">
        <f>+D31/30</f>
        <v>1.4056666666666666</v>
      </c>
      <c r="F31" s="13">
        <f>ROUND(E31,2)</f>
        <v>1.41</v>
      </c>
      <c r="G31" s="13">
        <f>+F31*$D$30</f>
        <v>11.28</v>
      </c>
      <c r="H31" s="3">
        <f>+D31+G31+$C$9</f>
        <v>-309.51</v>
      </c>
      <c r="I31" s="36">
        <f>IF(H31&lt;0,0,H31)</f>
        <v>0</v>
      </c>
    </row>
    <row r="32" spans="1:14" x14ac:dyDescent="0.25">
      <c r="A32" s="43" t="s">
        <v>28</v>
      </c>
      <c r="B32" s="43"/>
      <c r="C32" s="43"/>
      <c r="D32" s="10"/>
      <c r="E32" s="13">
        <f t="shared" ref="E32:E33" si="4">+D32/30</f>
        <v>0</v>
      </c>
      <c r="F32" s="13">
        <f t="shared" ref="F32:F33" si="5">ROUND(E32,2)</f>
        <v>0</v>
      </c>
      <c r="G32" s="13">
        <f t="shared" ref="G32:G33" si="6">+F32*$D$30</f>
        <v>0</v>
      </c>
      <c r="H32" s="3"/>
      <c r="I32" s="24">
        <f t="shared" ref="I32:I33" si="7">+D32+G32</f>
        <v>0</v>
      </c>
    </row>
    <row r="33" spans="1:23" x14ac:dyDescent="0.25">
      <c r="A33" s="43" t="s">
        <v>29</v>
      </c>
      <c r="B33" s="43"/>
      <c r="C33" s="43"/>
      <c r="D33" s="10"/>
      <c r="E33" s="13">
        <f t="shared" si="4"/>
        <v>0</v>
      </c>
      <c r="F33" s="13">
        <f t="shared" si="5"/>
        <v>0</v>
      </c>
      <c r="G33" s="13">
        <f t="shared" si="6"/>
        <v>0</v>
      </c>
      <c r="H33" s="3"/>
      <c r="I33" s="34">
        <f t="shared" si="7"/>
        <v>0</v>
      </c>
    </row>
    <row r="34" spans="1:23" x14ac:dyDescent="0.25">
      <c r="F34" s="30">
        <f>SUM(F31:F33)</f>
        <v>1.41</v>
      </c>
      <c r="G34" s="30">
        <f>SUM(G31:G33)</f>
        <v>11.28</v>
      </c>
      <c r="I34" s="2"/>
      <c r="N34" s="27"/>
      <c r="Q34" s="28"/>
      <c r="W34" s="28"/>
    </row>
    <row r="35" spans="1:23" x14ac:dyDescent="0.25">
      <c r="G35" s="37" t="s">
        <v>30</v>
      </c>
      <c r="I35" s="35">
        <f>SUM(I31:I34)</f>
        <v>0</v>
      </c>
    </row>
    <row r="36" spans="1:23" ht="15.75" thickBot="1" x14ac:dyDescent="0.3"/>
    <row r="37" spans="1:23" s="28" customFormat="1" ht="15.75" thickBot="1" x14ac:dyDescent="0.3">
      <c r="A37" s="28" t="s">
        <v>31</v>
      </c>
      <c r="D37" s="27" t="s">
        <v>32</v>
      </c>
      <c r="F37" s="32">
        <f>+F34+F27</f>
        <v>5.78</v>
      </c>
      <c r="G37" s="31" t="s">
        <v>33</v>
      </c>
      <c r="I37" s="33">
        <f>+I35+I28</f>
        <v>421.53999999999996</v>
      </c>
    </row>
  </sheetData>
  <sheetProtection algorithmName="SHA-512" hashValue="+Z5Af1pE+2JjywaIZRn60jDFnDwBtPr3FSL+3EySbM8kF/EZGEw1Q9sOlFet1zyJ9fvLKIStnbWwLKN0BwTxPQ==" saltValue="YNrQtvM59eeGV9maLBN2eg==" spinCount="100000" sheet="1" objects="1" scenarios="1"/>
  <protectedRanges>
    <protectedRange sqref="D12:D27 D31:D33" name="PriorBillFlat"/>
    <protectedRange sqref="C8:C10" name="BillCycleEnd"/>
    <protectedRange sqref="C7" name="BillCycleStart"/>
    <protectedRange sqref="C5" name="BKFileDate"/>
    <protectedRange sqref="C4" name="AccountID"/>
  </protectedRanges>
  <mergeCells count="23">
    <mergeCell ref="A14:C14"/>
    <mergeCell ref="A15:C15"/>
    <mergeCell ref="A16:C16"/>
    <mergeCell ref="A17:C17"/>
    <mergeCell ref="A18:C18"/>
    <mergeCell ref="A12:C12"/>
    <mergeCell ref="A9:B9"/>
    <mergeCell ref="A3:B3"/>
    <mergeCell ref="A5:B5"/>
    <mergeCell ref="A7:B7"/>
    <mergeCell ref="A8:B8"/>
    <mergeCell ref="A11:C11"/>
    <mergeCell ref="A32:C32"/>
    <mergeCell ref="A33:C33"/>
    <mergeCell ref="A19:C19"/>
    <mergeCell ref="A21:C21"/>
    <mergeCell ref="A20:C20"/>
    <mergeCell ref="A22:C22"/>
    <mergeCell ref="A23:C23"/>
    <mergeCell ref="A31:C31"/>
    <mergeCell ref="A24:C24"/>
    <mergeCell ref="A25:C25"/>
    <mergeCell ref="A26:C2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tilities Document" ma:contentTypeID="0x010100FBB123790F1BB748BD8D0A77609434740D00F46E75E42D83DE46B17FCAB8D82FF5D9" ma:contentTypeVersion="35" ma:contentTypeDescription="" ma:contentTypeScope="" ma:versionID="0a20e373e7836e6e1c26e19a326cd823">
  <xsd:schema xmlns:xsd="http://www.w3.org/2001/XMLSchema" xmlns:xs="http://www.w3.org/2001/XMLSchema" xmlns:p="http://schemas.microsoft.com/office/2006/metadata/properties" xmlns:ns2="1970fa20-727a-430a-be4b-044d9495db71" xmlns:ns3="84270233-7cac-488c-9dbf-9d2738ac80cd" targetNamespace="http://schemas.microsoft.com/office/2006/metadata/properties" ma:root="true" ma:fieldsID="a65aee276da04f198371c2b0dbed8ffb" ns2:_="" ns3:_="">
    <xsd:import namespace="1970fa20-727a-430a-be4b-044d9495db71"/>
    <xsd:import namespace="84270233-7cac-488c-9dbf-9d2738ac80cd"/>
    <xsd:element name="properties">
      <xsd:complexType>
        <xsd:sequence>
          <xsd:element name="documentManagement">
            <xsd:complexType>
              <xsd:all>
                <xsd:element ref="ns2:e1508294e3ea41449bb37b0f60131092" minOccurs="0"/>
                <xsd:element ref="ns2:TaxCatchAll" minOccurs="0"/>
                <xsd:element ref="ns2:TaxCatchAllLabel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70fa20-727a-430a-be4b-044d9495db71" elementFormDefault="qualified">
    <xsd:import namespace="http://schemas.microsoft.com/office/2006/documentManagement/types"/>
    <xsd:import namespace="http://schemas.microsoft.com/office/infopath/2007/PartnerControls"/>
    <xsd:element name="e1508294e3ea41449bb37b0f60131092" ma:index="8" nillable="true" ma:taxonomy="true" ma:internalName="e1508294e3ea41449bb37b0f60131092" ma:taxonomyFieldName="CityDepartment" ma:displayName="City Department" ma:default="" ma:fieldId="{e1508294-e3ea-4144-9bb3-7b0f60131092}" ma:taxonomyMulti="true" ma:sspId="1fc7c4e0-17e6-4739-bd6e-b72b68259541" ma:termSetId="aa79d6f7-dd1d-4cc5-a580-0fa9a533c7f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4cab0b52-2ce9-4648-92a3-c5afd6002f97}" ma:internalName="TaxCatchAll" ma:showField="CatchAllData" ma:web="84270233-7cac-488c-9dbf-9d2738ac80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4cab0b52-2ce9-4648-92a3-c5afd6002f97}" ma:internalName="TaxCatchAllLabel" ma:readOnly="true" ma:showField="CatchAllDataLabel" ma:web="84270233-7cac-488c-9dbf-9d2738ac80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70233-7cac-488c-9dbf-9d2738ac80cd" elementFormDefault="qualified">
    <xsd:import namespace="http://schemas.microsoft.com/office/2006/documentManagement/types"/>
    <xsd:import namespace="http://schemas.microsoft.com/office/infopath/2007/PartnerControls"/>
    <xsd:element name="_dlc_DocId" ma:index="1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1fc7c4e0-17e6-4739-bd6e-b72b68259541" ContentTypeId="0x010100FBB123790F1BB748BD8D0A77609434740D" PreviousValue="false"/>
</file>

<file path=customXml/item3.xml><?xml version="1.0" encoding="utf-8"?>
<?mso-contentType ?>
<spe:Receivers xmlns:spe="http://schemas.microsoft.com/sharepoint/event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1508294e3ea41449bb37b0f60131092 xmlns="1970fa20-727a-430a-be4b-044d9495db71">
      <Terms xmlns="http://schemas.microsoft.com/office/infopath/2007/PartnerControls">
        <TermInfo xmlns="http://schemas.microsoft.com/office/infopath/2007/PartnerControls">
          <TermName xmlns="http://schemas.microsoft.com/office/infopath/2007/PartnerControls">Office of the Director</TermName>
          <TermId xmlns="http://schemas.microsoft.com/office/infopath/2007/PartnerControls">6cf82675-fb5a-4eee-b27e-6560a76da026</TermId>
        </TermInfo>
      </Terms>
    </e1508294e3ea41449bb37b0f60131092>
    <TaxCatchAll xmlns="1970fa20-727a-430a-be4b-044d9495db71">
      <Value>1</Value>
    </TaxCatchAll>
  </documentManagement>
</p:properties>
</file>

<file path=customXml/itemProps1.xml><?xml version="1.0" encoding="utf-8"?>
<ds:datastoreItem xmlns:ds="http://schemas.openxmlformats.org/officeDocument/2006/customXml" ds:itemID="{6EB9C54F-0075-494A-8C07-4F7AA0B2C0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70fa20-727a-430a-be4b-044d9495db71"/>
    <ds:schemaRef ds:uri="84270233-7cac-488c-9dbf-9d2738ac80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C60B83C-5CA4-4FEE-BA04-B8B456938ECD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75C7C26C-7820-418D-A2E6-6FDA95A5F6C8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B85EAFDC-96C3-4D9A-9882-37528D7E0A78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86D9D932-82EF-4017-B9DF-D087726D1645}">
  <ds:schemaRefs>
    <ds:schemaRef ds:uri="http://schemas.microsoft.com/office/infopath/2007/PartnerControls"/>
    <ds:schemaRef ds:uri="1970fa20-727a-430a-be4b-044d9495db71"/>
    <ds:schemaRef ds:uri="http://purl.org/dc/terms/"/>
    <ds:schemaRef ds:uri="http://schemas.microsoft.com/office/2006/metadata/properties"/>
    <ds:schemaRef ds:uri="http://schemas.microsoft.com/office/2006/documentManagement/types"/>
    <ds:schemaRef ds:uri="84270233-7cac-488c-9dbf-9d2738ac80cd"/>
    <ds:schemaRef ds:uri="http://purl.org/dc/elements/1.1/"/>
    <ds:schemaRef ds:uri="http://www.w3.org/XML/1998/namespace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CWWAPP Demand Calculation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Kayla Sheridan</dc:creator>
  <cp:keywords/>
  <dc:description/>
  <cp:lastModifiedBy>Jhonathan Angus</cp:lastModifiedBy>
  <cp:revision/>
  <dcterms:created xsi:type="dcterms:W3CDTF">2019-02-26T22:05:08Z</dcterms:created>
  <dcterms:modified xsi:type="dcterms:W3CDTF">2022-04-29T22:22:19Z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0x010100FBB123790F1BB748BD8D0A77609434740D00F46E75E42D83DE46B17FCAB8D82FF5D9</vt:lpwstr>
  </property>
  <property fmtid="{D5CDD505-2E9C-101B-9397-08002B2CF9AE}" pid="3" name="CityDepartment">
    <vt:lpwstr>1;#Office of the Director|6cf82675-fb5a-4eee-b27e-6560a76da026</vt:lpwstr>
  </property>
  <property fmtid="{D5CDD505-2E9C-101B-9397-08002B2CF9AE}" pid="4" name="SharedWithUsers">
    <vt:lpwstr>525;#Kayla Sheridan</vt:lpwstr>
  </property>
</Properties>
</file>