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ata\GitHub\python\save squad\"/>
    </mc:Choice>
  </mc:AlternateContent>
  <xr:revisionPtr revIDLastSave="0" documentId="13_ncr:1_{4A0F87D3-06AF-49C3-B69B-C732453EFEB5}" xr6:coauthVersionLast="47" xr6:coauthVersionMax="47" xr10:uidLastSave="{00000000-0000-0000-0000-000000000000}"/>
  <bookViews>
    <workbookView xWindow="-110" yWindow="-110" windowWidth="19420" windowHeight="11020" activeTab="3" xr2:uid="{EE0F8843-7B49-4368-8F92-D93BEA7666CA}"/>
  </bookViews>
  <sheets>
    <sheet name="savedata" sheetId="5" r:id="rId1"/>
    <sheet name="Sheet1" sheetId="6" r:id="rId2"/>
    <sheet name="Analysis" sheetId="1" r:id="rId3"/>
    <sheet name="Dashboard" sheetId="3" r:id="rId4"/>
  </sheets>
  <definedNames>
    <definedName name="_xlcn.WorksheetConnection_savesquaddashboard.xlsmsavedata__21" hidden="1">savedata__2[]</definedName>
    <definedName name="ExternalData_1" localSheetId="1" hidden="1">Sheet1!$A$3:$G$73</definedName>
    <definedName name="ExternalData_3" localSheetId="0" hidden="1">savedata!$A$1:$G$71</definedName>
    <definedName name="Slicer_Name">#N/A</definedName>
  </definedNames>
  <calcPr calcId="191029"/>
  <pivotCaches>
    <pivotCache cacheId="16" r:id="rId5"/>
    <pivotCache cacheId="22" r:id="rId6"/>
    <pivotCache cacheId="32" r:id="rId7"/>
  </pivotCaches>
  <extLst>
    <ext xmlns:x14="http://schemas.microsoft.com/office/spreadsheetml/2009/9/main" uri="{876F7934-8845-4945-9796-88D515C7AA90}">
      <x14:pivotCaches>
        <pivotCache cacheId="23"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_793ccfb6-d38c-4123-a90a-0061287a67df" name="A" connection="Query - Measures"/>
          <x15:modelTable id="savedata__2" name="savedata__2" connection="WorksheetConnection_savesquad dashboard.xlsm!savedata__2"/>
        </x15:modelTables>
      </x15:dataModel>
    </ext>
  </extLst>
</workbook>
</file>

<file path=xl/calcChain.xml><?xml version="1.0" encoding="utf-8"?>
<calcChain xmlns="http://schemas.openxmlformats.org/spreadsheetml/2006/main">
  <c r="I2" i="1" l="1"/>
  <c r="K1" i="1"/>
  <c r="I7" i="1"/>
  <c r="I9" i="1"/>
  <c r="I12" i="1"/>
  <c r="M1" i="1"/>
  <c r="N1" i="1"/>
  <c r="I8" i="1"/>
  <c r="I5" i="1"/>
  <c r="I10" i="1"/>
  <c r="I11" i="1"/>
  <c r="I6" i="1"/>
  <c r="I3" i="1"/>
  <c r="I4" i="1"/>
  <c r="M12" i="1"/>
  <c r="K12" i="1"/>
  <c r="M9" i="1"/>
  <c r="N7" i="1"/>
  <c r="M6" i="1"/>
  <c r="K11" i="1"/>
  <c r="N11" i="1"/>
  <c r="K6" i="1"/>
  <c r="N3" i="1"/>
  <c r="K3" i="1"/>
  <c r="N12" i="1"/>
  <c r="M3" i="1"/>
  <c r="N5" i="1"/>
  <c r="N9" i="1"/>
  <c r="M7" i="1"/>
  <c r="M10" i="1"/>
  <c r="N10" i="1"/>
  <c r="K7" i="1"/>
  <c r="M2" i="1"/>
  <c r="N8" i="1"/>
  <c r="N2" i="1"/>
  <c r="K10" i="1"/>
  <c r="K8" i="1"/>
  <c r="K9" i="1"/>
  <c r="N4" i="1"/>
  <c r="M8" i="1"/>
  <c r="K5" i="1"/>
  <c r="K4" i="1"/>
  <c r="M5" i="1"/>
  <c r="N6" i="1"/>
  <c r="M4" i="1"/>
  <c r="K2" i="1"/>
  <c r="C36" i="1" l="1"/>
  <c r="J11" i="1"/>
  <c r="C27" i="1"/>
  <c r="C35" i="1"/>
  <c r="C30" i="1"/>
  <c r="C33" i="1"/>
  <c r="C29" i="1"/>
  <c r="J2" i="1"/>
  <c r="A21" i="1"/>
  <c r="J10" i="1"/>
  <c r="C28" i="1"/>
  <c r="C31" i="1"/>
  <c r="J3" i="1"/>
  <c r="A17" i="1"/>
  <c r="J6" i="1"/>
  <c r="C32" i="1"/>
  <c r="J7" i="1"/>
  <c r="A18" i="1"/>
  <c r="A16" i="1"/>
  <c r="J5" i="1"/>
  <c r="A19" i="1"/>
  <c r="J8" i="1"/>
  <c r="C34" i="1"/>
  <c r="A15" i="1"/>
  <c r="J4" i="1"/>
  <c r="J9" i="1"/>
  <c r="A2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CA922C-0530-4316-BE60-D5F366A51908}" keepAlive="1" name="ModelConnection_ExternalData_1" description="Data Model" type="5" refreshedVersion="8" minRefreshableVersion="5" saveData="1">
    <dbPr connection="Data Model Connection" command="DRILLTHROUGH MAXROWS 1000 SELECT FROM [Model] WHERE ([Measures].[Sum of Fines]) RETURN [$savedata__2].[Name],[$savedata__2].[Month],[$savedata__2].[Savings],[$savedata__2].[Loans],[$savedata__2].[Fines],[$savedata__2].[Loanpay],[$savedata__2].[Interest]" commandType="4"/>
    <extLst>
      <ext xmlns:x15="http://schemas.microsoft.com/office/spreadsheetml/2010/11/main" uri="{DE250136-89BD-433C-8126-D09CA5730AF9}">
        <x15:connection id="" model="1"/>
      </ext>
    </extLst>
  </connection>
  <connection id="2" xr16:uid="{C1018001-FEF3-4170-844B-D5E5A11AF1B9}" name="Query - Measures" description="Connection to the 'Measures' query in the workbook." type="100" refreshedVersion="8" minRefreshableVersion="5">
    <extLst>
      <ext xmlns:x15="http://schemas.microsoft.com/office/spreadsheetml/2010/11/main" uri="{DE250136-89BD-433C-8126-D09CA5730AF9}">
        <x15:connection id="54b38695-3cb0-4946-b3ed-0d7ba1700db4"/>
      </ext>
    </extLst>
  </connection>
  <connection id="3" xr16:uid="{DBA91CB7-BE67-45C9-9CC3-D336445AE0C3}" keepAlive="1" name="Query - savedata (2)" description="Connection to the 'savedata (2)' query in the workbook." type="5" refreshedVersion="8" background="1" saveData="1">
    <dbPr connection="Provider=Microsoft.Mashup.OleDb.1;Data Source=$Workbook$;Location=&quot;savedata (2)&quot;;Extended Properties=&quot;&quot;" command="SELECT * FROM [savedata (2)]"/>
  </connection>
  <connection id="4" xr16:uid="{A3C730A0-FF80-4933-BF7C-2142A96E5257}"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5" xr16:uid="{A5156246-E168-44ED-AE2D-419EC3CCFD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14DC95FD-DAE9-4765-8D13-4330141C01B7}" name="WorksheetConnection_savesquad dashboard.xlsm!savedata__2" type="102" refreshedVersion="8" minRefreshableVersion="5">
    <extLst>
      <ext xmlns:x15="http://schemas.microsoft.com/office/spreadsheetml/2010/11/main" uri="{DE250136-89BD-433C-8126-D09CA5730AF9}">
        <x15:connection id="savedata__2">
          <x15:rangePr sourceName="_xlcn.WorksheetConnection_savesquaddashboard.xlsmsavedata__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6">
    <s v="ThisWorkbookDataModel"/>
    <s v="{[savedata__2].[Name].[All]}"/>
    <s v="[savedata__2].[Month].&amp;[September]"/>
    <s v="[savedata__2].[Month].&amp;[July]"/>
    <s v="[Measures].[Sum of Loanpay]"/>
    <s v="[savedata__2].[Month].&amp;[October]"/>
    <s v="[savedata__2].[Month].&amp;[August]"/>
    <s v="[Measures].[Sum of Loans]"/>
    <s v="[savedata__2].[Month].[All]"/>
    <s v="[savedata__2].[Month].&amp;[March]"/>
    <s v="[savedata__2].[Month].&amp;[April]"/>
    <s v="[Measures].[Sum of Savings]"/>
    <s v="[savedata__2].[Month].&amp;[February]"/>
    <s v="[savedata__2].[Month].&amp;[June]"/>
    <s v="[savedata__2].[Month].&amp;[May]"/>
    <s v="[savedata__2].[Month].&amp;[November]"/>
  </metadataStrings>
  <mdxMetadata count="46">
    <mdx n="0" f="m">
      <t c="1">
        <n x="2"/>
      </t>
    </mdx>
    <mdx n="0" f="m">
      <t c="1">
        <n x="3"/>
      </t>
    </mdx>
    <mdx n="0" f="m">
      <t c="1">
        <n x="4"/>
      </t>
    </mdx>
    <mdx n="0" f="m">
      <t c="1">
        <n x="5"/>
      </t>
    </mdx>
    <mdx n="0" f="m">
      <t c="1">
        <n x="6"/>
      </t>
    </mdx>
    <mdx n="0" f="m">
      <t c="1">
        <n x="7"/>
      </t>
    </mdx>
    <mdx n="0" f="m">
      <t c="1">
        <n x="8"/>
      </t>
    </mdx>
    <mdx n="0" f="m">
      <t c="1">
        <n x="9"/>
      </t>
    </mdx>
    <mdx n="0" f="m">
      <t c="1">
        <n x="10"/>
      </t>
    </mdx>
    <mdx n="0" f="m">
      <t c="1">
        <n x="11"/>
      </t>
    </mdx>
    <mdx n="0" f="m">
      <t c="1">
        <n x="12"/>
      </t>
    </mdx>
    <mdx n="0" f="m">
      <t c="1">
        <n x="13"/>
      </t>
    </mdx>
    <mdx n="0" f="m">
      <t c="1">
        <n x="14"/>
      </t>
    </mdx>
    <mdx n="0" f="v">
      <t c="3" fi="0">
        <n x="2"/>
        <n x="11"/>
        <n x="1" s="1"/>
      </t>
    </mdx>
    <mdx n="0" f="v">
      <t c="3" fi="0">
        <n x="8"/>
        <n x="11"/>
        <n x="1" s="1"/>
      </t>
    </mdx>
    <mdx n="0" f="v">
      <t c="3" fi="0">
        <n x="3"/>
        <n x="11"/>
        <n x="1" s="1"/>
      </t>
    </mdx>
    <mdx n="0" f="v">
      <t c="3" fi="0">
        <n x="6"/>
        <n x="7"/>
        <n x="1" s="1"/>
      </t>
    </mdx>
    <mdx n="0" f="v">
      <t c="3" fi="0">
        <n x="13"/>
        <n x="11"/>
        <n x="1" s="1"/>
      </t>
    </mdx>
    <mdx n="0" f="v">
      <t c="3" fi="0">
        <n x="9"/>
        <n x="11"/>
        <n x="1" s="1"/>
      </t>
    </mdx>
    <mdx n="0" f="v">
      <t c="3" fi="0">
        <n x="3"/>
        <n x="4"/>
        <n x="1" s="1"/>
      </t>
    </mdx>
    <mdx n="0" f="v">
      <t c="3" fi="0">
        <n x="6"/>
        <n x="4"/>
        <n x="1" s="1"/>
      </t>
    </mdx>
    <mdx n="0" f="v">
      <t c="3" fi="0">
        <n x="9"/>
        <n x="7"/>
        <n x="1" s="1"/>
      </t>
    </mdx>
    <mdx n="0" f="v">
      <t c="3" fi="0">
        <n x="14"/>
        <n x="7"/>
        <n x="1" s="1"/>
      </t>
    </mdx>
    <mdx n="0" f="v">
      <t c="3" fi="0">
        <n x="3"/>
        <n x="7"/>
        <n x="1" s="1"/>
      </t>
    </mdx>
    <mdx n="0" f="v">
      <t c="3" fi="0">
        <n x="5"/>
        <n x="4"/>
        <n x="1" s="1"/>
      </t>
    </mdx>
    <mdx n="0" f="v">
      <t c="3" fi="0">
        <n x="12"/>
        <n x="7"/>
        <n x="1" s="1"/>
      </t>
    </mdx>
    <mdx n="0" f="v">
      <t c="3" fi="0">
        <n x="10"/>
        <n x="11"/>
        <n x="1" s="1"/>
      </t>
    </mdx>
    <mdx n="0" f="v">
      <t c="3" fi="0">
        <n x="6"/>
        <n x="11"/>
        <n x="1" s="1"/>
      </t>
    </mdx>
    <mdx n="0" f="v">
      <t c="3" fi="0">
        <n x="10"/>
        <n x="4"/>
        <n x="1" s="1"/>
      </t>
    </mdx>
    <mdx n="0" f="v">
      <t c="3" fi="0">
        <n x="14"/>
        <n x="11"/>
        <n x="1" s="1"/>
      </t>
    </mdx>
    <mdx n="0" f="v">
      <t c="3" fi="0">
        <n x="10"/>
        <n x="7"/>
        <n x="1" s="1"/>
      </t>
    </mdx>
    <mdx n="0" f="v">
      <t c="3" fi="0">
        <n x="8"/>
        <n x="7"/>
        <n x="1" s="1"/>
      </t>
    </mdx>
    <mdx n="0" f="v">
      <t c="3" fi="0">
        <n x="2"/>
        <n x="7"/>
        <n x="1" s="1"/>
      </t>
    </mdx>
    <mdx n="0" f="v">
      <t c="3" fi="0">
        <n x="13"/>
        <n x="4"/>
        <n x="1" s="1"/>
      </t>
    </mdx>
    <mdx n="0" f="v">
      <t c="3" fi="0">
        <n x="13"/>
        <n x="7"/>
        <n x="1" s="1"/>
      </t>
    </mdx>
    <mdx n="0" f="v">
      <t c="3" fi="0">
        <n x="9"/>
        <n x="4"/>
        <n x="1" s="1"/>
      </t>
    </mdx>
    <mdx n="0" f="v">
      <t c="3" fi="0">
        <n x="8"/>
        <n x="4"/>
        <n x="1" s="1"/>
      </t>
    </mdx>
    <mdx n="0" f="v">
      <t c="3" fi="0">
        <n x="14"/>
        <n x="4"/>
        <n x="1" s="1"/>
      </t>
    </mdx>
    <mdx n="0" f="v">
      <t c="3" fi="0">
        <n x="2"/>
        <n x="4"/>
        <n x="1" s="1"/>
      </t>
    </mdx>
    <mdx n="0" f="v">
      <t c="3" fi="0">
        <n x="5"/>
        <n x="11"/>
        <n x="1" s="1"/>
      </t>
    </mdx>
    <mdx n="0" f="v">
      <t c="3" fi="0">
        <n x="5"/>
        <n x="7"/>
        <n x="1" s="1"/>
      </t>
    </mdx>
    <mdx n="0" f="v">
      <t c="3" fi="0">
        <n x="12"/>
        <n x="11"/>
        <n x="1" s="1"/>
      </t>
    </mdx>
    <mdx n="0" f="v">
      <t c="3" fi="0">
        <n x="12"/>
        <n x="4"/>
        <n x="1" s="1"/>
      </t>
    </mdx>
    <mdx n="0" f="m">
      <t c="1">
        <n x="15"/>
      </t>
    </mdx>
    <mdx n="0" f="v">
      <t c="3" fi="0">
        <n x="15"/>
        <n x="11"/>
        <n x="1" s="1"/>
      </t>
    </mdx>
    <mdx n="0" f="v">
      <t c="3" fi="0">
        <n x="15"/>
        <n x="4"/>
        <n x="1" s="1"/>
      </t>
    </mdx>
  </mdxMetadata>
  <valueMetadata count="4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valueMetadata>
</metadata>
</file>

<file path=xl/sharedStrings.xml><?xml version="1.0" encoding="utf-8"?>
<sst xmlns="http://schemas.openxmlformats.org/spreadsheetml/2006/main" count="355" uniqueCount="44">
  <si>
    <t>Month</t>
  </si>
  <si>
    <t>Savings</t>
  </si>
  <si>
    <t>Loans</t>
  </si>
  <si>
    <t>Fines</t>
  </si>
  <si>
    <t>Loanpay</t>
  </si>
  <si>
    <t>Interest</t>
  </si>
  <si>
    <t>Bariki</t>
  </si>
  <si>
    <t>February</t>
  </si>
  <si>
    <t>Emmanuel</t>
  </si>
  <si>
    <t>Hamisi</t>
  </si>
  <si>
    <t>Martha</t>
  </si>
  <si>
    <t>Mowen</t>
  </si>
  <si>
    <t>Raymond</t>
  </si>
  <si>
    <t>Shamimu</t>
  </si>
  <si>
    <t>March</t>
  </si>
  <si>
    <t>April</t>
  </si>
  <si>
    <t>May</t>
  </si>
  <si>
    <t>June</t>
  </si>
  <si>
    <t>July</t>
  </si>
  <si>
    <t>August</t>
  </si>
  <si>
    <t>September</t>
  </si>
  <si>
    <t>Name</t>
  </si>
  <si>
    <t>Sum of Savings</t>
  </si>
  <si>
    <t>Row Labels</t>
  </si>
  <si>
    <t>October</t>
  </si>
  <si>
    <t>Year</t>
  </si>
  <si>
    <t>Month  no</t>
  </si>
  <si>
    <t>Months</t>
  </si>
  <si>
    <t>November</t>
  </si>
  <si>
    <t>Sum of Loans</t>
  </si>
  <si>
    <t>Sum of Interest</t>
  </si>
  <si>
    <t>Sum of Fines</t>
  </si>
  <si>
    <t>Average Loans/month</t>
  </si>
  <si>
    <t>Average loan/ head</t>
  </si>
  <si>
    <t>Grand Total</t>
  </si>
  <si>
    <t>savedata__2[Name]</t>
  </si>
  <si>
    <t>savedata__2[Month]</t>
  </si>
  <si>
    <t>savedata__2[Savings]</t>
  </si>
  <si>
    <t>savedata__2[Loans]</t>
  </si>
  <si>
    <t>savedata__2[Fines]</t>
  </si>
  <si>
    <t>savedata__2[Loanpay]</t>
  </si>
  <si>
    <t>savedata__2[Interest]</t>
  </si>
  <si>
    <t>Data returned for Sum of Fines (First 1000 rows).</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</si>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</sst>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t;=1000000]0.00,,&quot;m&quot;;[&gt;=1000]0,&quot;k&quot;"/>
  </numFmts>
  <fonts count="4" x14ac:knownFonts="1">
    <font>
      <sz val="11"/>
      <color theme="1"/>
      <name val="Calibri"/>
      <family val="2"/>
      <scheme val="minor"/>
    </font>
    <font>
      <b/>
      <sz val="11"/>
      <color theme="1"/>
      <name val="Calibri"/>
      <family val="2"/>
      <scheme val="minor"/>
    </font>
    <font>
      <sz val="8"/>
      <name val="Calibri"/>
      <family val="2"/>
      <scheme val="minor"/>
    </font>
    <font>
      <sz val="8"/>
      <color rgb="FF000000"/>
      <name val="Segoe UI"/>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rgb="FF00B0F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0" fontId="0" fillId="3" borderId="0" xfId="0" applyFill="1"/>
    <xf numFmtId="0" fontId="1" fillId="0" borderId="0" xfId="0" applyFont="1" applyAlignment="1">
      <alignment horizontal="center" vertical="center"/>
    </xf>
    <xf numFmtId="0" fontId="0" fillId="0" borderId="1" xfId="0" applyBorder="1"/>
    <xf numFmtId="164" fontId="0" fillId="0" borderId="1" xfId="0" applyNumberFormat="1" applyBorder="1"/>
    <xf numFmtId="0" fontId="1" fillId="0" borderId="1" xfId="0" applyFont="1" applyBorder="1" applyAlignment="1">
      <alignment horizontal="center" vertical="center"/>
    </xf>
    <xf numFmtId="0" fontId="0" fillId="0" borderId="1" xfId="0" applyBorder="1" applyAlignment="1">
      <alignment horizontal="left"/>
    </xf>
    <xf numFmtId="0" fontId="0" fillId="0" borderId="2" xfId="0" applyBorder="1"/>
    <xf numFmtId="164" fontId="1" fillId="2" borderId="3" xfId="0" applyNumberFormat="1" applyFont="1" applyFill="1" applyBorder="1"/>
    <xf numFmtId="0" fontId="1" fillId="0" borderId="4" xfId="0" applyFont="1" applyBorder="1"/>
    <xf numFmtId="0" fontId="0" fillId="0" borderId="5" xfId="0" applyBorder="1"/>
    <xf numFmtId="0" fontId="0" fillId="0" borderId="6" xfId="0" applyBorder="1"/>
    <xf numFmtId="164" fontId="1" fillId="2" borderId="7" xfId="0" applyNumberFormat="1" applyFont="1" applyFill="1" applyBorder="1"/>
    <xf numFmtId="0" fontId="0" fillId="0" borderId="1" xfId="0" pivotButton="1" applyBorder="1"/>
    <xf numFmtId="164" fontId="0" fillId="0" borderId="0" xfId="0" applyNumberFormat="1"/>
    <xf numFmtId="0" fontId="1" fillId="0" borderId="0" xfId="0" applyFont="1"/>
    <xf numFmtId="0" fontId="1" fillId="2" borderId="1" xfId="0" applyFont="1" applyFill="1" applyBorder="1"/>
  </cellXfs>
  <cellStyles count="1">
    <cellStyle name="Normal" xfId="0" builtinId="0"/>
  </cellStyles>
  <dxfs count="52">
    <dxf>
      <numFmt numFmtId="164" formatCode="[&gt;=1000000]0.00,,&quot;m&quot;;[&gt;=1000]0,&quot;k&quot;"/>
    </dxf>
    <dxf>
      <numFmt numFmtId="164" formatCode="[&gt;=1000000]0.00,,&quot;m&quot;;[&gt;=10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gt;=1000000]0.00,,&quot;m&quot;;[&gt;=1000]0,&quot;k&quot;"/>
    </dxf>
    <dxf>
      <numFmt numFmtId="164" formatCode="[&gt;=1000000]0.00,,&quot;m&quot;;[&gt;=1000]0,&quot;k&quot;"/>
    </dxf>
    <dxf>
      <numFmt numFmtId="164" formatCode="[&gt;=1000000]0.00,,&quot;m&quot;;[&gt;=1000]0,&quot;k&quot;"/>
    </dxf>
    <dxf>
      <numFmt numFmtId="164" formatCode="[&gt;=1000000]0.00,,&quot;m&quot;;[&gt;=1000]0,&quot;k&quot;"/>
    </dxf>
    <dxf>
      <numFmt numFmtId="164" formatCode="[&gt;=1000000]0.00,,&quot;m&quot;;[&gt;=1000]0,&quot;k&quot;"/>
    </dxf>
    <dxf>
      <numFmt numFmtId="164" formatCode="[&gt;=1000000]0.00,,&quot;m&quot;;[&gt;=10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gt;=1000000]0.00,,&quot;m&quot;;[&gt;=1000]0,&quot;k&quot;"/>
    </dxf>
    <dxf>
      <numFmt numFmtId="164" formatCode="[&gt;=1000000]0.00,,&quot;m&quot;;[&gt;=1000]0,&quot;k&quot;"/>
    </dxf>
    <dxf>
      <numFmt numFmtId="164" formatCode="[&gt;=1000000]0.00,,&quot;m&quot;;[&gt;=1000]0,&quot;k&quot;"/>
    </dxf>
    <dxf>
      <numFmt numFmtId="164" formatCode="[&gt;=1000000]0.00,,&quot;m&quot;;[&gt;=1000]0,&quot;k&quot;"/>
    </dxf>
    <dxf>
      <numFmt numFmtId="164" formatCode="[&gt;=1000000]0.00,,&quot;m&quot;;[&gt;=1000]0,&quot;k&quot;"/>
    </dxf>
    <dxf>
      <numFmt numFmtId="164" formatCode="[&gt;=1000000]0.00,,&quot;m&quot;;[&gt;=10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gt;=1000000]0.00,,&quot;m&quot;;[&gt;=1000]0,&quot;k&quot;"/>
    </dxf>
    <dxf>
      <numFmt numFmtId="164" formatCode="[&gt;=1000000]0.00,,&quot;m&quot;;[&gt;=1000]0,&quot;k&quot;"/>
    </dxf>
    <dxf>
      <numFmt numFmtId="164" formatCode="[&gt;=1000000]0.00,,&quot;m&quot;;[&gt;=1000]0,&quot;k&quot;"/>
    </dxf>
    <dxf>
      <numFmt numFmtId="164" formatCode="[&gt;=1000000]0.00,,&quot;m&quot;;[&gt;=1000]0,&quot;k&quot;"/>
    </dxf>
    <dxf>
      <numFmt numFmtId="164" formatCode="[&gt;=1000000]0.00,,&quot;m&quot;;[&gt;=1000]0,&quot;k&quot;"/>
    </dxf>
    <dxf>
      <numFmt numFmtId="164" formatCode="[&gt;=1000000]0.00,,&quot;m&quot;;[&gt;=1000]0,&quot;k&quot;"/>
    </dxf>
    <dxf>
      <numFmt numFmtId="164" formatCode="[&gt;=1000000]0.00,,&quot;m&quot;;[&gt;=10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gt;=1000000]0.00,,&quot;m&quot;;[&gt;=1000]0,&quot;k&quot;"/>
    </dxf>
    <dxf>
      <numFmt numFmtId="164" formatCode="[&gt;=1000000]0.00,,&quot;m&quot;;[&gt;=1000]0,&quot;k&quot;"/>
    </dxf>
    <dxf>
      <numFmt numFmtId="164" formatCode="[&gt;=1000000]0.00,,&quot;m&quot;;[&gt;=1000]0,&quot;k&quot;"/>
    </dxf>
    <dxf>
      <numFmt numFmtId="164" formatCode="[&gt;=1000000]0.00,,&quot;m&quot;;[&gt;=1000]0,&quot;k&quot;"/>
    </dxf>
    <dxf>
      <numFmt numFmtId="164" formatCode="[&gt;=1000000]0.00,,&quot;m&quot;;[&gt;=1000]0,&quot;k&quot;"/>
    </dxf>
    <dxf>
      <numFmt numFmtId="0" formatCode="General"/>
    </dxf>
    <dxf>
      <numFmt numFmtId="0" formatCode="General"/>
    </dxf>
    <dxf>
      <font>
        <b/>
        <i val="0"/>
        <strike val="0"/>
        <condense val="0"/>
        <extend val="0"/>
        <outline val="0"/>
        <shadow val="0"/>
        <u val="none"/>
        <vertAlign val="baseline"/>
        <sz val="11"/>
        <color theme="1"/>
        <name val="Calibri"/>
        <family val="2"/>
        <scheme val="minor"/>
      </font>
      <numFmt numFmtId="164" formatCode="[&gt;=1000000]0.00,,&quot;m&quot;;[&gt;=1000]0,&quot;k&quot;"/>
      <fill>
        <patternFill patternType="solid">
          <fgColor theme="4" tint="0.79998168889431442"/>
          <bgColor theme="4" tint="0.79998168889431442"/>
        </patternFill>
      </fill>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gt;=1000000]0.00,,&quot;m&quot;;[&gt;=1000]0,&quot;k&quot;"/>
    </dxf>
    <dxf>
      <font>
        <b/>
        <color theme="1"/>
      </font>
      <border>
        <bottom style="thin">
          <color theme="4"/>
        </bottom>
        <vertical/>
        <horizontal/>
      </border>
    </dxf>
    <dxf>
      <font>
        <b/>
        <i val="0"/>
        <u val="none"/>
        <sz val="10"/>
        <color theme="5"/>
        <name val="Arial"/>
        <family val="2"/>
        <scheme val="none"/>
      </font>
      <border diagonalUp="0" diagonalDown="0">
        <left/>
        <right/>
        <top/>
        <bottom/>
        <vertical/>
        <horizontal/>
      </border>
    </dxf>
  </dxfs>
  <tableStyles count="1" defaultTableStyle="TableStyleMedium2" defaultPivotStyle="PivotStyleLight16">
    <tableStyle name="SlicerStyleLight1 2" pivot="0" table="0" count="10" xr9:uid="{F427E41C-A64E-4DFA-8E0E-F07BA025BBAD}">
      <tableStyleElement type="wholeTable" dxfId="51"/>
      <tableStyleElement type="headerRow" dxfId="50"/>
    </tableStyle>
  </tableStyles>
  <colors>
    <mruColors>
      <color rgb="FF394659"/>
      <color rgb="FFF36045"/>
      <color rgb="FFFF913C"/>
      <color rgb="FF28385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3"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K2" s="1"/>
        <tr r="K2" s="1"/>
        <tr r="M4" s="1"/>
        <tr r="M4" s="1"/>
        <tr r="N6" s="1"/>
        <tr r="N6" s="1"/>
        <tr r="M5" s="1"/>
        <tr r="M5" s="1"/>
        <tr r="K4" s="1"/>
        <tr r="K4" s="1"/>
        <tr r="K5" s="1"/>
        <tr r="K5" s="1"/>
        <tr r="M8" s="1"/>
        <tr r="M8" s="1"/>
        <tr r="N4" s="1"/>
        <tr r="N4" s="1"/>
        <tr r="K9" s="1"/>
        <tr r="K9" s="1"/>
        <tr r="K8" s="1"/>
        <tr r="K8" s="1"/>
        <tr r="K10" s="1"/>
        <tr r="K10" s="1"/>
        <tr r="N2" s="1"/>
        <tr r="N2" s="1"/>
        <tr r="N8" s="1"/>
        <tr r="N8" s="1"/>
        <tr r="M2" s="1"/>
        <tr r="M2" s="1"/>
        <tr r="K7" s="1"/>
        <tr r="K7" s="1"/>
        <tr r="N10" s="1"/>
        <tr r="N10" s="1"/>
        <tr r="M10" s="1"/>
        <tr r="M10" s="1"/>
        <tr r="M7" s="1"/>
        <tr r="M7" s="1"/>
        <tr r="N9" s="1"/>
        <tr r="N9" s="1"/>
        <tr r="N5" s="1"/>
        <tr r="N5" s="1"/>
        <tr r="M3" s="1"/>
        <tr r="M3" s="1"/>
        <tr r="N12" s="1"/>
        <tr r="N12" s="1"/>
        <tr r="K3" s="1"/>
        <tr r="K3" s="1"/>
        <tr r="N3" s="1"/>
        <tr r="N3" s="1"/>
        <tr r="K6" s="1"/>
        <tr r="K6" s="1"/>
        <tr r="N11" s="1"/>
        <tr r="N11" s="1"/>
        <tr r="K11" s="1"/>
        <tr r="K11" s="1"/>
        <tr r="M6" s="1"/>
        <tr r="M6" s="1"/>
        <tr r="N7" s="1"/>
        <tr r="N7" s="1"/>
        <tr r="M9" s="1"/>
        <tr r="M9" s="1"/>
        <tr r="K12" s="1"/>
        <tr r="K12" s="1"/>
        <tr r="M12" s="1"/>
        <tr r="M12" s="1"/>
        <tr r="I4" s="1"/>
        <tr r="I3" s="1"/>
        <tr r="I6" s="1"/>
        <tr r="I11" s="1"/>
        <tr r="I10" s="1"/>
        <tr r="I5" s="1"/>
        <tr r="I8" s="1"/>
        <tr r="N1" s="1"/>
        <tr r="M1" s="1"/>
        <tr r="I12" s="1"/>
        <tr r="I9" s="1"/>
        <tr r="I7" s="1"/>
        <tr r="K1" s="1"/>
        <tr r="I2" s="1"/>
      </tp>
    </main>
  </volType>
</volTypes>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pivotCacheDefinition" Target="pivotCache/pivotCacheDefinition3.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8.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volatileDependencies" Target="volatileDependencies.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15692743315499E-2"/>
          <c:y val="2.8560679687744929E-2"/>
          <c:w val="0.95760882840906414"/>
          <c:h val="0.81145116158000907"/>
        </c:manualLayout>
      </c:layout>
      <c:barChart>
        <c:barDir val="col"/>
        <c:grouping val="clustered"/>
        <c:varyColors val="0"/>
        <c:ser>
          <c:idx val="0"/>
          <c:order val="0"/>
          <c:tx>
            <c:strRef>
              <c:f>Analysis!$C$26</c:f>
              <c:strCache>
                <c:ptCount val="1"/>
                <c:pt idx="0">
                  <c:v>Sum of Savings</c:v>
                </c:pt>
              </c:strCache>
            </c:strRef>
          </c:tx>
          <c:spPr>
            <a:solidFill>
              <a:srgbClr val="3946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Analysis!$B$27:$B$36</c:f>
              <c:strCache>
                <c:ptCount val="10"/>
                <c:pt idx="0">
                  <c:v>February</c:v>
                </c:pt>
                <c:pt idx="1">
                  <c:v>March</c:v>
                </c:pt>
                <c:pt idx="2">
                  <c:v>April</c:v>
                </c:pt>
                <c:pt idx="3">
                  <c:v>May</c:v>
                </c:pt>
                <c:pt idx="4">
                  <c:v>June</c:v>
                </c:pt>
                <c:pt idx="5">
                  <c:v>July</c:v>
                </c:pt>
                <c:pt idx="6">
                  <c:v>August</c:v>
                </c:pt>
                <c:pt idx="7">
                  <c:v>September</c:v>
                </c:pt>
                <c:pt idx="8">
                  <c:v>October</c:v>
                </c:pt>
                <c:pt idx="9">
                  <c:v>November</c:v>
                </c:pt>
              </c:strCache>
            </c:strRef>
          </c:cat>
          <c:val>
            <c:numRef>
              <c:f>Analysis!$C$27:$C$36</c:f>
              <c:numCache>
                <c:formatCode>[&gt;=1000000]0.00,,"m";[&gt;=1000]0,"k"</c:formatCode>
                <c:ptCount val="10"/>
                <c:pt idx="0">
                  <c:v>500000</c:v>
                </c:pt>
                <c:pt idx="1">
                  <c:v>750000</c:v>
                </c:pt>
                <c:pt idx="2">
                  <c:v>750000</c:v>
                </c:pt>
                <c:pt idx="3">
                  <c:v>900000</c:v>
                </c:pt>
                <c:pt idx="4">
                  <c:v>750000</c:v>
                </c:pt>
                <c:pt idx="5">
                  <c:v>751000</c:v>
                </c:pt>
                <c:pt idx="6">
                  <c:v>700000</c:v>
                </c:pt>
                <c:pt idx="7">
                  <c:v>704000</c:v>
                </c:pt>
                <c:pt idx="8">
                  <c:v>750000</c:v>
                </c:pt>
                <c:pt idx="9">
                  <c:v>700000</c:v>
                </c:pt>
              </c:numCache>
            </c:numRef>
          </c:val>
          <c:extLst>
            <c:ext xmlns:c16="http://schemas.microsoft.com/office/drawing/2014/chart" uri="{C3380CC4-5D6E-409C-BE32-E72D297353CC}">
              <c16:uniqueId val="{00000000-F81E-40BC-848E-0AFB39361C87}"/>
            </c:ext>
          </c:extLst>
        </c:ser>
        <c:dLbls>
          <c:dLblPos val="outEnd"/>
          <c:showLegendKey val="0"/>
          <c:showVal val="1"/>
          <c:showCatName val="0"/>
          <c:showSerName val="0"/>
          <c:showPercent val="0"/>
          <c:showBubbleSize val="0"/>
        </c:dLbls>
        <c:gapWidth val="219"/>
        <c:overlap val="-27"/>
        <c:axId val="166116903"/>
        <c:axId val="166118343"/>
      </c:barChart>
      <c:catAx>
        <c:axId val="16611690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crossAx val="166118343"/>
        <c:crosses val="autoZero"/>
        <c:auto val="1"/>
        <c:lblAlgn val="ctr"/>
        <c:lblOffset val="100"/>
        <c:noMultiLvlLbl val="0"/>
      </c:catAx>
      <c:valAx>
        <c:axId val="166118343"/>
        <c:scaling>
          <c:orientation val="minMax"/>
        </c:scaling>
        <c:delete val="1"/>
        <c:axPos val="l"/>
        <c:numFmt formatCode="[&gt;=1000000]0.00,,&quot;m&quot;;[&gt;=1000]0,&quot;k&quot;" sourceLinked="1"/>
        <c:majorTickMark val="out"/>
        <c:minorTickMark val="none"/>
        <c:tickLblPos val="nextTo"/>
        <c:crossAx val="166116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833190119402047"/>
          <c:y val="0.50679122330308657"/>
          <c:w val="0.52662581481112325"/>
          <c:h val="0.29447342048751085"/>
        </c:manualLayout>
      </c:layout>
      <c:lineChart>
        <c:grouping val="standard"/>
        <c:varyColors val="0"/>
        <c:ser>
          <c:idx val="0"/>
          <c:order val="0"/>
          <c:spPr>
            <a:ln w="12700" cap="rnd">
              <a:solidFill>
                <a:schemeClr val="tx1"/>
              </a:solidFill>
              <a:round/>
            </a:ln>
            <a:effectLst/>
          </c:spPr>
          <c:marker>
            <c:symbol val="none"/>
          </c:marker>
          <c:cat>
            <c:strRef>
              <c:f>Analysis!$H$24:$H$33</c:f>
              <c:strCache>
                <c:ptCount val="10"/>
                <c:pt idx="0">
                  <c:v>February</c:v>
                </c:pt>
                <c:pt idx="1">
                  <c:v>March</c:v>
                </c:pt>
                <c:pt idx="2">
                  <c:v>April</c:v>
                </c:pt>
                <c:pt idx="3">
                  <c:v>May</c:v>
                </c:pt>
                <c:pt idx="4">
                  <c:v>June</c:v>
                </c:pt>
                <c:pt idx="5">
                  <c:v>July</c:v>
                </c:pt>
                <c:pt idx="6">
                  <c:v>August</c:v>
                </c:pt>
                <c:pt idx="7">
                  <c:v>September</c:v>
                </c:pt>
                <c:pt idx="8">
                  <c:v>October</c:v>
                </c:pt>
                <c:pt idx="9">
                  <c:v>November</c:v>
                </c:pt>
              </c:strCache>
            </c:strRef>
          </c:cat>
          <c:val>
            <c:numRef>
              <c:f>Analysis!$I$24:$I$33</c:f>
              <c:numCache>
                <c:formatCode>General</c:formatCode>
                <c:ptCount val="10"/>
                <c:pt idx="0">
                  <c:v>500000</c:v>
                </c:pt>
                <c:pt idx="1">
                  <c:v>750000</c:v>
                </c:pt>
                <c:pt idx="2">
                  <c:v>750000</c:v>
                </c:pt>
                <c:pt idx="3">
                  <c:v>900000</c:v>
                </c:pt>
                <c:pt idx="4">
                  <c:v>750000</c:v>
                </c:pt>
                <c:pt idx="5">
                  <c:v>751000</c:v>
                </c:pt>
                <c:pt idx="6">
                  <c:v>700000</c:v>
                </c:pt>
                <c:pt idx="7">
                  <c:v>704000</c:v>
                </c:pt>
                <c:pt idx="8">
                  <c:v>750000</c:v>
                </c:pt>
                <c:pt idx="9">
                  <c:v>700000</c:v>
                </c:pt>
              </c:numCache>
            </c:numRef>
          </c:val>
          <c:smooth val="0"/>
          <c:extLst>
            <c:ext xmlns:c16="http://schemas.microsoft.com/office/drawing/2014/chart" uri="{C3380CC4-5D6E-409C-BE32-E72D297353CC}">
              <c16:uniqueId val="{00000000-3B4E-4E87-9477-CC292B099081}"/>
            </c:ext>
          </c:extLst>
        </c:ser>
        <c:dLbls>
          <c:showLegendKey val="0"/>
          <c:showVal val="0"/>
          <c:showCatName val="0"/>
          <c:showSerName val="0"/>
          <c:showPercent val="0"/>
          <c:showBubbleSize val="0"/>
        </c:dLbls>
        <c:smooth val="0"/>
        <c:axId val="2086253704"/>
        <c:axId val="2086254784"/>
      </c:lineChart>
      <c:catAx>
        <c:axId val="2086253704"/>
        <c:scaling>
          <c:orientation val="minMax"/>
        </c:scaling>
        <c:delete val="1"/>
        <c:axPos val="b"/>
        <c:numFmt formatCode="General" sourceLinked="1"/>
        <c:majorTickMark val="out"/>
        <c:minorTickMark val="none"/>
        <c:tickLblPos val="nextTo"/>
        <c:crossAx val="2086254784"/>
        <c:crosses val="autoZero"/>
        <c:auto val="1"/>
        <c:lblAlgn val="ctr"/>
        <c:lblOffset val="100"/>
        <c:noMultiLvlLbl val="0"/>
      </c:catAx>
      <c:valAx>
        <c:axId val="2086254784"/>
        <c:scaling>
          <c:orientation val="minMax"/>
        </c:scaling>
        <c:delete val="1"/>
        <c:axPos val="l"/>
        <c:numFmt formatCode="General" sourceLinked="1"/>
        <c:majorTickMark val="out"/>
        <c:minorTickMark val="none"/>
        <c:tickLblPos val="nextTo"/>
        <c:crossAx val="20862537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4"/>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776414051395438"/>
          <c:y val="0.20249998433649855"/>
          <c:w val="0.77371442825637815"/>
          <c:h val="0.50499961023591355"/>
        </c:manualLayout>
      </c:layout>
      <c:lineChart>
        <c:grouping val="standard"/>
        <c:varyColors val="0"/>
        <c:ser>
          <c:idx val="0"/>
          <c:order val="0"/>
          <c:tx>
            <c:strRef>
              <c:f>Analysis!$Q$22</c:f>
              <c:strCache>
                <c:ptCount val="1"/>
                <c:pt idx="0">
                  <c:v>Average Loans/month</c:v>
                </c:pt>
              </c:strCache>
            </c:strRef>
          </c:tx>
          <c:spPr>
            <a:ln w="12700" cap="rnd">
              <a:solidFill>
                <a:schemeClr val="tx1"/>
              </a:solidFill>
              <a:round/>
            </a:ln>
            <a:effectLst/>
          </c:spPr>
          <c:marker>
            <c:symbol val="none"/>
          </c:marker>
          <c:cat>
            <c:strRef>
              <c:f>Analysis!$P$23:$P$32</c:f>
              <c:strCache>
                <c:ptCount val="10"/>
                <c:pt idx="0">
                  <c:v>February</c:v>
                </c:pt>
                <c:pt idx="1">
                  <c:v>March</c:v>
                </c:pt>
                <c:pt idx="2">
                  <c:v>April</c:v>
                </c:pt>
                <c:pt idx="3">
                  <c:v>May</c:v>
                </c:pt>
                <c:pt idx="4">
                  <c:v>June</c:v>
                </c:pt>
                <c:pt idx="5">
                  <c:v>July</c:v>
                </c:pt>
                <c:pt idx="6">
                  <c:v>August</c:v>
                </c:pt>
                <c:pt idx="7">
                  <c:v>September</c:v>
                </c:pt>
                <c:pt idx="8">
                  <c:v>October</c:v>
                </c:pt>
                <c:pt idx="9">
                  <c:v>November</c:v>
                </c:pt>
              </c:strCache>
            </c:strRef>
          </c:cat>
          <c:val>
            <c:numRef>
              <c:f>Analysis!$Q$23:$Q$32</c:f>
              <c:numCache>
                <c:formatCode>General</c:formatCode>
                <c:ptCount val="10"/>
                <c:pt idx="0">
                  <c:v>0</c:v>
                </c:pt>
                <c:pt idx="1">
                  <c:v>0</c:v>
                </c:pt>
                <c:pt idx="2">
                  <c:v>0</c:v>
                </c:pt>
                <c:pt idx="3" formatCode="[&gt;=1000000]0.00,,&quot;m&quot;;[&gt;=1000]0,&quot;k&quot;">
                  <c:v>60000</c:v>
                </c:pt>
                <c:pt idx="4" formatCode="[&gt;=1000000]0.00,,&quot;m&quot;;[&gt;=1000]0,&quot;k&quot;">
                  <c:v>235000</c:v>
                </c:pt>
                <c:pt idx="5" formatCode="[&gt;=1000000]0.00,,&quot;m&quot;;[&gt;=1000]0,&quot;k&quot;">
                  <c:v>10000</c:v>
                </c:pt>
                <c:pt idx="6" formatCode="[&gt;=1000000]0.00,,&quot;m&quot;;[&gt;=1000]0,&quot;k&quot;">
                  <c:v>280000</c:v>
                </c:pt>
                <c:pt idx="7">
                  <c:v>0</c:v>
                </c:pt>
                <c:pt idx="8">
                  <c:v>0</c:v>
                </c:pt>
                <c:pt idx="9">
                  <c:v>0</c:v>
                </c:pt>
              </c:numCache>
            </c:numRef>
          </c:val>
          <c:smooth val="0"/>
          <c:extLst>
            <c:ext xmlns:c16="http://schemas.microsoft.com/office/drawing/2014/chart" uri="{C3380CC4-5D6E-409C-BE32-E72D297353CC}">
              <c16:uniqueId val="{00000000-E1F6-4B8B-A792-8CF9848E4F8B}"/>
            </c:ext>
          </c:extLst>
        </c:ser>
        <c:dLbls>
          <c:showLegendKey val="0"/>
          <c:showVal val="0"/>
          <c:showCatName val="0"/>
          <c:showSerName val="0"/>
          <c:showPercent val="0"/>
          <c:showBubbleSize val="0"/>
        </c:dLbls>
        <c:smooth val="0"/>
        <c:axId val="2086253704"/>
        <c:axId val="2086254784"/>
      </c:lineChart>
      <c:catAx>
        <c:axId val="2086253704"/>
        <c:scaling>
          <c:orientation val="minMax"/>
        </c:scaling>
        <c:delete val="1"/>
        <c:axPos val="b"/>
        <c:numFmt formatCode="General" sourceLinked="1"/>
        <c:majorTickMark val="out"/>
        <c:minorTickMark val="none"/>
        <c:tickLblPos val="nextTo"/>
        <c:crossAx val="2086254784"/>
        <c:crosses val="autoZero"/>
        <c:auto val="1"/>
        <c:lblAlgn val="ctr"/>
        <c:lblOffset val="100"/>
        <c:noMultiLvlLbl val="0"/>
      </c:catAx>
      <c:valAx>
        <c:axId val="2086254784"/>
        <c:scaling>
          <c:orientation val="minMax"/>
        </c:scaling>
        <c:delete val="1"/>
        <c:axPos val="l"/>
        <c:numFmt formatCode="General" sourceLinked="1"/>
        <c:majorTickMark val="out"/>
        <c:minorTickMark val="none"/>
        <c:tickLblPos val="nextTo"/>
        <c:crossAx val="20862537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Analysis!$D$8"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7.gif"/><Relationship Id="rId3" Type="http://schemas.openxmlformats.org/officeDocument/2006/relationships/image" Target="../media/image3.png"/><Relationship Id="rId7" Type="http://schemas.openxmlformats.org/officeDocument/2006/relationships/image" Target="../media/image6.gif"/><Relationship Id="rId2" Type="http://schemas.openxmlformats.org/officeDocument/2006/relationships/image" Target="../media/image2.png"/><Relationship Id="rId1" Type="http://schemas.openxmlformats.org/officeDocument/2006/relationships/image" Target="../media/image1.gif"/><Relationship Id="rId6"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105834</xdr:rowOff>
    </xdr:from>
    <xdr:to>
      <xdr:col>22</xdr:col>
      <xdr:colOff>197556</xdr:colOff>
      <xdr:row>33</xdr:row>
      <xdr:rowOff>14815</xdr:rowOff>
    </xdr:to>
    <xdr:grpSp>
      <xdr:nvGrpSpPr>
        <xdr:cNvPr id="35" name="Group 34">
          <a:extLst>
            <a:ext uri="{FF2B5EF4-FFF2-40B4-BE49-F238E27FC236}">
              <a16:creationId xmlns:a16="http://schemas.microsoft.com/office/drawing/2014/main" id="{A7B8D5BE-1BB3-DB7A-4236-4C316FEAE3AC}"/>
            </a:ext>
          </a:extLst>
        </xdr:cNvPr>
        <xdr:cNvGrpSpPr/>
      </xdr:nvGrpSpPr>
      <xdr:grpSpPr>
        <a:xfrm>
          <a:off x="0" y="105834"/>
          <a:ext cx="13546667" cy="5962648"/>
          <a:chOff x="0" y="105834"/>
          <a:chExt cx="13546667" cy="5962648"/>
        </a:xfrm>
      </xdr:grpSpPr>
      <xdr:grpSp>
        <xdr:nvGrpSpPr>
          <xdr:cNvPr id="29" name="Group 28">
            <a:extLst>
              <a:ext uri="{FF2B5EF4-FFF2-40B4-BE49-F238E27FC236}">
                <a16:creationId xmlns:a16="http://schemas.microsoft.com/office/drawing/2014/main" id="{6CA65F2A-82D0-DBF6-D3EE-6C651020E967}"/>
              </a:ext>
            </a:extLst>
          </xdr:cNvPr>
          <xdr:cNvGrpSpPr/>
        </xdr:nvGrpSpPr>
        <xdr:grpSpPr>
          <a:xfrm>
            <a:off x="0" y="105834"/>
            <a:ext cx="13546667" cy="5962648"/>
            <a:chOff x="-183094" y="148167"/>
            <a:chExt cx="9397999" cy="5962648"/>
          </a:xfrm>
        </xdr:grpSpPr>
        <xdr:sp macro="" textlink="">
          <xdr:nvSpPr>
            <xdr:cNvPr id="2" name="Rectangle: Rounded Corners 1">
              <a:extLst>
                <a:ext uri="{FF2B5EF4-FFF2-40B4-BE49-F238E27FC236}">
                  <a16:creationId xmlns:a16="http://schemas.microsoft.com/office/drawing/2014/main" id="{02A061BE-A1E8-5CB4-6770-849699E62E80}"/>
                </a:ext>
              </a:extLst>
            </xdr:cNvPr>
            <xdr:cNvSpPr/>
          </xdr:nvSpPr>
          <xdr:spPr>
            <a:xfrm>
              <a:off x="531857" y="1001325"/>
              <a:ext cx="7280133" cy="2098239"/>
            </a:xfrm>
            <a:prstGeom prst="roundRect">
              <a:avLst>
                <a:gd name="adj" fmla="val 392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 name="Rectangle: Rounded Corners 2">
              <a:extLst>
                <a:ext uri="{FF2B5EF4-FFF2-40B4-BE49-F238E27FC236}">
                  <a16:creationId xmlns:a16="http://schemas.microsoft.com/office/drawing/2014/main" id="{5E1E8C1F-F090-4A3D-9491-79E66660ECBF}"/>
                </a:ext>
              </a:extLst>
            </xdr:cNvPr>
            <xdr:cNvSpPr/>
          </xdr:nvSpPr>
          <xdr:spPr>
            <a:xfrm>
              <a:off x="222250" y="1392061"/>
              <a:ext cx="1232756" cy="1527956"/>
            </a:xfrm>
            <a:prstGeom prst="roundRect">
              <a:avLst>
                <a:gd name="adj" fmla="val 8022"/>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 name="Rectangle: Rounded Corners 4">
              <a:extLst>
                <a:ext uri="{FF2B5EF4-FFF2-40B4-BE49-F238E27FC236}">
                  <a16:creationId xmlns:a16="http://schemas.microsoft.com/office/drawing/2014/main" id="{481C290A-7717-4302-98AD-8A190AF42881}"/>
                </a:ext>
              </a:extLst>
            </xdr:cNvPr>
            <xdr:cNvSpPr/>
          </xdr:nvSpPr>
          <xdr:spPr>
            <a:xfrm>
              <a:off x="222250" y="1392061"/>
              <a:ext cx="1232756" cy="1527956"/>
            </a:xfrm>
            <a:prstGeom prst="roundRect">
              <a:avLst>
                <a:gd name="adj" fmla="val 8022"/>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 name="Rectangle: Rounded Corners 5">
              <a:extLst>
                <a:ext uri="{FF2B5EF4-FFF2-40B4-BE49-F238E27FC236}">
                  <a16:creationId xmlns:a16="http://schemas.microsoft.com/office/drawing/2014/main" id="{8DE6DC12-95A1-475A-9315-9CD534402DAE}"/>
                </a:ext>
              </a:extLst>
            </xdr:cNvPr>
            <xdr:cNvSpPr/>
          </xdr:nvSpPr>
          <xdr:spPr>
            <a:xfrm>
              <a:off x="222250" y="1392061"/>
              <a:ext cx="1232756" cy="1527956"/>
            </a:xfrm>
            <a:prstGeom prst="roundRect">
              <a:avLst>
                <a:gd name="adj" fmla="val 8022"/>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Rectangle: Rounded Corners 6">
              <a:extLst>
                <a:ext uri="{FF2B5EF4-FFF2-40B4-BE49-F238E27FC236}">
                  <a16:creationId xmlns:a16="http://schemas.microsoft.com/office/drawing/2014/main" id="{E89E73A6-46E3-496F-91F9-DE84EBC7ECF6}"/>
                </a:ext>
              </a:extLst>
            </xdr:cNvPr>
            <xdr:cNvSpPr/>
          </xdr:nvSpPr>
          <xdr:spPr>
            <a:xfrm>
              <a:off x="222250" y="1392061"/>
              <a:ext cx="1232756" cy="1527956"/>
            </a:xfrm>
            <a:prstGeom prst="roundRect">
              <a:avLst>
                <a:gd name="adj" fmla="val 8022"/>
              </a:avLst>
            </a:prstGeom>
            <a:solidFill>
              <a:schemeClr val="tx1">
                <a:lumMod val="85000"/>
                <a:lumOff val="15000"/>
              </a:schemeClr>
            </a:solidFill>
            <a:ln>
              <a:noFill/>
            </a:ln>
            <a:effectLst>
              <a:outerShdw blurRad="546100" dir="5400000" sx="102000" sy="102000" algn="ctr" rotWithShape="0">
                <a:schemeClr val="tx1">
                  <a:lumMod val="85000"/>
                  <a:lumOff val="15000"/>
                  <a:alpha val="2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2" name="Rectangle: Rounded Corners 11">
              <a:extLst>
                <a:ext uri="{FF2B5EF4-FFF2-40B4-BE49-F238E27FC236}">
                  <a16:creationId xmlns:a16="http://schemas.microsoft.com/office/drawing/2014/main" id="{398945CD-B6BF-47CE-AF42-18A5A8442096}"/>
                </a:ext>
              </a:extLst>
            </xdr:cNvPr>
            <xdr:cNvSpPr/>
          </xdr:nvSpPr>
          <xdr:spPr>
            <a:xfrm>
              <a:off x="1694886" y="1392061"/>
              <a:ext cx="1232755" cy="1527956"/>
            </a:xfrm>
            <a:prstGeom prst="roundRect">
              <a:avLst>
                <a:gd name="adj" fmla="val 8022"/>
              </a:avLst>
            </a:prstGeom>
            <a:solidFill>
              <a:schemeClr val="bg1"/>
            </a:solidFill>
            <a:ln>
              <a:noFill/>
            </a:ln>
            <a:effectLst>
              <a:outerShdw blurRad="546100" dir="5400000" sx="102000" sy="102000" algn="ctr" rotWithShape="0">
                <a:schemeClr val="tx1">
                  <a:lumMod val="85000"/>
                  <a:lumOff val="15000"/>
                  <a:alpha val="2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3" name="Rectangle: Rounded Corners 12">
              <a:extLst>
                <a:ext uri="{FF2B5EF4-FFF2-40B4-BE49-F238E27FC236}">
                  <a16:creationId xmlns:a16="http://schemas.microsoft.com/office/drawing/2014/main" id="{702130C5-28B6-4762-BE53-1E3037E615C6}"/>
                </a:ext>
              </a:extLst>
            </xdr:cNvPr>
            <xdr:cNvSpPr/>
          </xdr:nvSpPr>
          <xdr:spPr>
            <a:xfrm>
              <a:off x="3179759" y="1392061"/>
              <a:ext cx="1232755" cy="1527956"/>
            </a:xfrm>
            <a:prstGeom prst="roundRect">
              <a:avLst>
                <a:gd name="adj" fmla="val 8022"/>
              </a:avLst>
            </a:prstGeom>
            <a:solidFill>
              <a:schemeClr val="bg1"/>
            </a:solidFill>
            <a:ln>
              <a:noFill/>
            </a:ln>
            <a:effectLst>
              <a:outerShdw blurRad="546100" dir="5400000" sx="102000" sy="102000" algn="ctr" rotWithShape="0">
                <a:schemeClr val="tx1">
                  <a:alpha val="2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 name="Rectangle: Rounded Corners 13">
              <a:extLst>
                <a:ext uri="{FF2B5EF4-FFF2-40B4-BE49-F238E27FC236}">
                  <a16:creationId xmlns:a16="http://schemas.microsoft.com/office/drawing/2014/main" id="{0457BA43-72C5-4299-826A-34A085B2366A}"/>
                </a:ext>
              </a:extLst>
            </xdr:cNvPr>
            <xdr:cNvSpPr/>
          </xdr:nvSpPr>
          <xdr:spPr>
            <a:xfrm>
              <a:off x="4637334" y="1392061"/>
              <a:ext cx="1232756" cy="1527956"/>
            </a:xfrm>
            <a:prstGeom prst="roundRect">
              <a:avLst>
                <a:gd name="adj" fmla="val 8022"/>
              </a:avLst>
            </a:prstGeom>
            <a:solidFill>
              <a:schemeClr val="bg1"/>
            </a:solidFill>
            <a:ln>
              <a:noFill/>
            </a:ln>
            <a:effectLst>
              <a:outerShdw blurRad="546100" dir="5400000" sx="102000" sy="102000" algn="ctr" rotWithShape="0">
                <a:schemeClr val="tx1">
                  <a:alpha val="2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5" name="Rectangle: Rounded Corners 14">
              <a:extLst>
                <a:ext uri="{FF2B5EF4-FFF2-40B4-BE49-F238E27FC236}">
                  <a16:creationId xmlns:a16="http://schemas.microsoft.com/office/drawing/2014/main" id="{CFDBCF2A-3FFB-41E2-AD7F-8AC04F4EEEA8}"/>
                </a:ext>
              </a:extLst>
            </xdr:cNvPr>
            <xdr:cNvSpPr/>
          </xdr:nvSpPr>
          <xdr:spPr>
            <a:xfrm>
              <a:off x="6102127" y="1363839"/>
              <a:ext cx="1232755" cy="1527956"/>
            </a:xfrm>
            <a:prstGeom prst="roundRect">
              <a:avLst>
                <a:gd name="adj" fmla="val 8022"/>
              </a:avLst>
            </a:prstGeom>
            <a:solidFill>
              <a:schemeClr val="bg1"/>
            </a:solidFill>
            <a:ln>
              <a:noFill/>
            </a:ln>
            <a:effectLst>
              <a:outerShdw blurRad="546100" dir="5400000" sx="102000" sy="102000" algn="ctr" rotWithShape="0">
                <a:schemeClr val="tx1">
                  <a:alpha val="2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6" name="Rectangle: Rounded Corners 15">
              <a:extLst>
                <a:ext uri="{FF2B5EF4-FFF2-40B4-BE49-F238E27FC236}">
                  <a16:creationId xmlns:a16="http://schemas.microsoft.com/office/drawing/2014/main" id="{72AA0637-FA47-4E99-ACD4-C549A537D723}"/>
                </a:ext>
              </a:extLst>
            </xdr:cNvPr>
            <xdr:cNvSpPr/>
          </xdr:nvSpPr>
          <xdr:spPr>
            <a:xfrm>
              <a:off x="7579783" y="1392061"/>
              <a:ext cx="1232756" cy="1527956"/>
            </a:xfrm>
            <a:prstGeom prst="roundRect">
              <a:avLst>
                <a:gd name="adj" fmla="val 8022"/>
              </a:avLst>
            </a:prstGeom>
            <a:solidFill>
              <a:schemeClr val="tx1">
                <a:lumMod val="85000"/>
                <a:lumOff val="15000"/>
              </a:schemeClr>
            </a:solidFill>
            <a:ln>
              <a:noFill/>
            </a:ln>
            <a:effectLst>
              <a:outerShdw blurRad="546100" dir="5400000" sx="102000" sy="102000" algn="ctr" rotWithShape="0">
                <a:schemeClr val="tx1">
                  <a:alpha val="2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Oval 16">
              <a:extLst>
                <a:ext uri="{FF2B5EF4-FFF2-40B4-BE49-F238E27FC236}">
                  <a16:creationId xmlns:a16="http://schemas.microsoft.com/office/drawing/2014/main" id="{9E7C3342-1391-5F0A-00B9-B9178FFC9866}"/>
                </a:ext>
              </a:extLst>
            </xdr:cNvPr>
            <xdr:cNvSpPr/>
          </xdr:nvSpPr>
          <xdr:spPr>
            <a:xfrm>
              <a:off x="2125715" y="1190768"/>
              <a:ext cx="469858" cy="471732"/>
            </a:xfrm>
            <a:prstGeom prst="ellips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 name="Oval 3">
              <a:extLst>
                <a:ext uri="{FF2B5EF4-FFF2-40B4-BE49-F238E27FC236}">
                  <a16:creationId xmlns:a16="http://schemas.microsoft.com/office/drawing/2014/main" id="{8AA14BBB-CE21-2959-315F-7D638A4CC674}"/>
                </a:ext>
              </a:extLst>
            </xdr:cNvPr>
            <xdr:cNvSpPr/>
          </xdr:nvSpPr>
          <xdr:spPr>
            <a:xfrm>
              <a:off x="3588456" y="1176867"/>
              <a:ext cx="460728" cy="449439"/>
            </a:xfrm>
            <a:prstGeom prst="ellips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 name="Oval 7">
              <a:extLst>
                <a:ext uri="{FF2B5EF4-FFF2-40B4-BE49-F238E27FC236}">
                  <a16:creationId xmlns:a16="http://schemas.microsoft.com/office/drawing/2014/main" id="{5F062BD4-40FD-E719-5CB8-8D5F158F6316}"/>
                </a:ext>
              </a:extLst>
            </xdr:cNvPr>
            <xdr:cNvSpPr/>
          </xdr:nvSpPr>
          <xdr:spPr>
            <a:xfrm>
              <a:off x="5017206" y="1183217"/>
              <a:ext cx="460728" cy="449439"/>
            </a:xfrm>
            <a:prstGeom prst="ellips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9" name="Oval 8">
              <a:extLst>
                <a:ext uri="{FF2B5EF4-FFF2-40B4-BE49-F238E27FC236}">
                  <a16:creationId xmlns:a16="http://schemas.microsoft.com/office/drawing/2014/main" id="{E7CF57BD-A7C5-E1BC-EF27-D81C0A14389C}"/>
                </a:ext>
              </a:extLst>
            </xdr:cNvPr>
            <xdr:cNvSpPr/>
          </xdr:nvSpPr>
          <xdr:spPr>
            <a:xfrm>
              <a:off x="6486878" y="1183217"/>
              <a:ext cx="460728" cy="449439"/>
            </a:xfrm>
            <a:prstGeom prst="ellips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 name="Oval 9">
              <a:extLst>
                <a:ext uri="{FF2B5EF4-FFF2-40B4-BE49-F238E27FC236}">
                  <a16:creationId xmlns:a16="http://schemas.microsoft.com/office/drawing/2014/main" id="{141D02C0-30C5-F91F-7373-2617BBE55D9C}"/>
                </a:ext>
              </a:extLst>
            </xdr:cNvPr>
            <xdr:cNvSpPr/>
          </xdr:nvSpPr>
          <xdr:spPr>
            <a:xfrm>
              <a:off x="880133" y="2425875"/>
              <a:ext cx="703439" cy="673689"/>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Oval 10">
              <a:extLst>
                <a:ext uri="{FF2B5EF4-FFF2-40B4-BE49-F238E27FC236}">
                  <a16:creationId xmlns:a16="http://schemas.microsoft.com/office/drawing/2014/main" id="{1E578C2F-FAE9-4BEA-0F61-B1C90C2EC1D4}"/>
                </a:ext>
              </a:extLst>
            </xdr:cNvPr>
            <xdr:cNvSpPr/>
          </xdr:nvSpPr>
          <xdr:spPr>
            <a:xfrm>
              <a:off x="7408614" y="2483278"/>
              <a:ext cx="636547" cy="609683"/>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28" name="Picture 27">
              <a:extLst>
                <a:ext uri="{FF2B5EF4-FFF2-40B4-BE49-F238E27FC236}">
                  <a16:creationId xmlns:a16="http://schemas.microsoft.com/office/drawing/2014/main" id="{892EBBF2-DD1C-9C56-5EB9-FDDBADA1AFC1}"/>
                </a:ext>
              </a:extLst>
            </xdr:cNvPr>
            <xdr:cNvPicPr>
              <a:picLocks noChangeAspect="1"/>
            </xdr:cNvPicPr>
          </xdr:nvPicPr>
          <xdr:blipFill>
            <a:blip xmlns:r="http://schemas.openxmlformats.org/officeDocument/2006/relationships" r:embed="rId1" cstate="print">
              <a:biLevel thresh="25000"/>
              <a:extLst>
                <a:ext uri="{28A0092B-C50C-407E-A947-70E740481C1C}">
                  <a14:useLocalDpi xmlns:a14="http://schemas.microsoft.com/office/drawing/2010/main" val="0"/>
                </a:ext>
              </a:extLst>
            </a:blip>
            <a:stretch>
              <a:fillRect/>
            </a:stretch>
          </xdr:blipFill>
          <xdr:spPr>
            <a:xfrm>
              <a:off x="1044821" y="2568222"/>
              <a:ext cx="408624" cy="419458"/>
            </a:xfrm>
            <a:prstGeom prst="rect">
              <a:avLst/>
            </a:prstGeom>
            <a:ln>
              <a:noFill/>
            </a:ln>
          </xdr:spPr>
        </xdr:pic>
        <xdr:pic>
          <xdr:nvPicPr>
            <xdr:cNvPr id="32" name="Picture 31">
              <a:extLst>
                <a:ext uri="{FF2B5EF4-FFF2-40B4-BE49-F238E27FC236}">
                  <a16:creationId xmlns:a16="http://schemas.microsoft.com/office/drawing/2014/main" id="{A8B936A6-F740-4634-DA23-BB41D1BBB094}"/>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3588456" y="1190768"/>
              <a:ext cx="420935" cy="422346"/>
            </a:xfrm>
            <a:prstGeom prst="rect">
              <a:avLst/>
            </a:prstGeom>
            <a:ln>
              <a:noFill/>
            </a:ln>
          </xdr:spPr>
        </xdr:pic>
        <xdr:pic>
          <xdr:nvPicPr>
            <xdr:cNvPr id="34" name="Picture 33">
              <a:extLst>
                <a:ext uri="{FF2B5EF4-FFF2-40B4-BE49-F238E27FC236}">
                  <a16:creationId xmlns:a16="http://schemas.microsoft.com/office/drawing/2014/main" id="{A0DF0B6C-B10B-708D-9E20-A779635D3E6E}"/>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2165649" y="1183217"/>
              <a:ext cx="392406" cy="393817"/>
            </a:xfrm>
            <a:prstGeom prst="rect">
              <a:avLst/>
            </a:prstGeom>
            <a:ln>
              <a:noFill/>
            </a:ln>
          </xdr:spPr>
        </xdr:pic>
        <xdr:pic>
          <xdr:nvPicPr>
            <xdr:cNvPr id="38" name="Picture 37">
              <a:extLst>
                <a:ext uri="{FF2B5EF4-FFF2-40B4-BE49-F238E27FC236}">
                  <a16:creationId xmlns:a16="http://schemas.microsoft.com/office/drawing/2014/main" id="{22AF26B6-A020-C1E2-BC32-1939F083BA23}"/>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5068006" y="1202267"/>
              <a:ext cx="392994" cy="394405"/>
            </a:xfrm>
            <a:prstGeom prst="rect">
              <a:avLst/>
            </a:prstGeom>
            <a:ln>
              <a:noFill/>
            </a:ln>
          </xdr:spPr>
        </xdr:pic>
        <xdr:pic>
          <xdr:nvPicPr>
            <xdr:cNvPr id="40" name="Picture 39">
              <a:extLst>
                <a:ext uri="{FF2B5EF4-FFF2-40B4-BE49-F238E27FC236}">
                  <a16:creationId xmlns:a16="http://schemas.microsoft.com/office/drawing/2014/main" id="{F54CC023-BBDB-FD04-AAE2-9A88A4B60F96}"/>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6594828" y="1234017"/>
              <a:ext cx="316206" cy="317617"/>
            </a:xfrm>
            <a:prstGeom prst="rect">
              <a:avLst/>
            </a:prstGeom>
            <a:ln>
              <a:noFill/>
            </a:ln>
          </xdr:spPr>
        </xdr:pic>
        <xdr:sp macro="" textlink="">
          <xdr:nvSpPr>
            <xdr:cNvPr id="42" name="TextBox 41">
              <a:extLst>
                <a:ext uri="{FF2B5EF4-FFF2-40B4-BE49-F238E27FC236}">
                  <a16:creationId xmlns:a16="http://schemas.microsoft.com/office/drawing/2014/main" id="{27AB5FB0-B4E5-ECDE-C1CF-F4F3FCD9229A}"/>
                </a:ext>
              </a:extLst>
            </xdr:cNvPr>
            <xdr:cNvSpPr txBox="1"/>
          </xdr:nvSpPr>
          <xdr:spPr>
            <a:xfrm>
              <a:off x="1747538" y="1771650"/>
              <a:ext cx="1081749" cy="366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t>Total Savings</a:t>
              </a:r>
            </a:p>
          </xdr:txBody>
        </xdr:sp>
        <xdr:sp macro="" textlink="">
          <xdr:nvSpPr>
            <xdr:cNvPr id="43" name="TextBox 42">
              <a:extLst>
                <a:ext uri="{FF2B5EF4-FFF2-40B4-BE49-F238E27FC236}">
                  <a16:creationId xmlns:a16="http://schemas.microsoft.com/office/drawing/2014/main" id="{D9FB83DB-B385-52B1-E331-C00CF7FE4B53}"/>
                </a:ext>
              </a:extLst>
            </xdr:cNvPr>
            <xdr:cNvSpPr txBox="1"/>
          </xdr:nvSpPr>
          <xdr:spPr>
            <a:xfrm>
              <a:off x="6187466" y="1771650"/>
              <a:ext cx="1084572" cy="366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t>AVG Loan/Month</a:t>
              </a:r>
            </a:p>
          </xdr:txBody>
        </xdr:sp>
        <xdr:sp macro="" textlink="">
          <xdr:nvSpPr>
            <xdr:cNvPr id="44" name="TextBox 43">
              <a:extLst>
                <a:ext uri="{FF2B5EF4-FFF2-40B4-BE49-F238E27FC236}">
                  <a16:creationId xmlns:a16="http://schemas.microsoft.com/office/drawing/2014/main" id="{0C70FA5F-3CA0-311D-3486-49AD859DDB46}"/>
                </a:ext>
              </a:extLst>
            </xdr:cNvPr>
            <xdr:cNvSpPr txBox="1"/>
          </xdr:nvSpPr>
          <xdr:spPr>
            <a:xfrm>
              <a:off x="4718471" y="1933928"/>
              <a:ext cx="1081750" cy="366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t>Total Interest</a:t>
              </a:r>
            </a:p>
          </xdr:txBody>
        </xdr:sp>
        <xdr:sp macro="" textlink="">
          <xdr:nvSpPr>
            <xdr:cNvPr id="45" name="TextBox 44">
              <a:extLst>
                <a:ext uri="{FF2B5EF4-FFF2-40B4-BE49-F238E27FC236}">
                  <a16:creationId xmlns:a16="http://schemas.microsoft.com/office/drawing/2014/main" id="{FAB80EFF-791D-463A-821B-03464DE02887}"/>
                </a:ext>
              </a:extLst>
            </xdr:cNvPr>
            <xdr:cNvSpPr txBox="1"/>
          </xdr:nvSpPr>
          <xdr:spPr>
            <a:xfrm>
              <a:off x="3241633" y="1905706"/>
              <a:ext cx="1081749" cy="366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t>Total Loans</a:t>
              </a:r>
            </a:p>
          </xdr:txBody>
        </xdr:sp>
        <xdr:sp macro="" textlink="Analysis!B5">
          <xdr:nvSpPr>
            <xdr:cNvPr id="54" name="TextBox 53">
              <a:extLst>
                <a:ext uri="{FF2B5EF4-FFF2-40B4-BE49-F238E27FC236}">
                  <a16:creationId xmlns:a16="http://schemas.microsoft.com/office/drawing/2014/main" id="{FE5A0061-2B07-0796-B79F-3AB03471EBE9}"/>
                </a:ext>
              </a:extLst>
            </xdr:cNvPr>
            <xdr:cNvSpPr txBox="1"/>
          </xdr:nvSpPr>
          <xdr:spPr>
            <a:xfrm>
              <a:off x="1740665" y="2058986"/>
              <a:ext cx="1081749" cy="366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A5665D-BF4B-496A-82C9-1F4A3A13B37D}" type="TxLink">
                <a:rPr lang="en-US" sz="1300" b="1" i="0" u="none" strike="noStrike">
                  <a:solidFill>
                    <a:srgbClr val="000000"/>
                  </a:solidFill>
                  <a:effectLst/>
                  <a:latin typeface="Arial" panose="020B0604020202020204" pitchFamily="34" charset="0"/>
                  <a:ea typeface="+mn-ea"/>
                  <a:cs typeface="Arial" panose="020B0604020202020204" pitchFamily="34" charset="0"/>
                </a:rPr>
                <a:pPr marL="0" indent="0" algn="ctr"/>
                <a:t>7.26m</a:t>
              </a:fld>
              <a:endParaRPr lang="en-GB" sz="1300" b="1" i="0" u="none" strike="noStrike">
                <a:solidFill>
                  <a:srgbClr val="000000"/>
                </a:solidFill>
                <a:effectLst/>
                <a:latin typeface="Arial" panose="020B0604020202020204" pitchFamily="34" charset="0"/>
                <a:ea typeface="+mn-ea"/>
                <a:cs typeface="Arial" panose="020B0604020202020204" pitchFamily="34" charset="0"/>
              </a:endParaRPr>
            </a:p>
          </xdr:txBody>
        </xdr:sp>
        <xdr:sp macro="" textlink="Analysis!G5">
          <xdr:nvSpPr>
            <xdr:cNvPr id="55" name="TextBox 54">
              <a:extLst>
                <a:ext uri="{FF2B5EF4-FFF2-40B4-BE49-F238E27FC236}">
                  <a16:creationId xmlns:a16="http://schemas.microsoft.com/office/drawing/2014/main" id="{94B15E9E-D754-427E-95F7-43408F730C73}"/>
                </a:ext>
              </a:extLst>
            </xdr:cNvPr>
            <xdr:cNvSpPr txBox="1"/>
          </xdr:nvSpPr>
          <xdr:spPr>
            <a:xfrm>
              <a:off x="6185614" y="2058986"/>
              <a:ext cx="1084572" cy="366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2A83489-F841-422A-A3E7-EE38D13C0761}" type="TxLink">
                <a:rPr lang="en-US" sz="1300" b="1" i="0">
                  <a:solidFill>
                    <a:schemeClr val="dk1"/>
                  </a:solidFill>
                  <a:effectLst/>
                  <a:latin typeface="Arial" panose="020B0604020202020204" pitchFamily="34" charset="0"/>
                  <a:ea typeface="+mn-ea"/>
                  <a:cs typeface="Arial" panose="020B0604020202020204" pitchFamily="34" charset="0"/>
                </a:rPr>
                <a:pPr marL="0" indent="0" algn="ctr"/>
                <a:t>836k</a:t>
              </a:fld>
              <a:endParaRPr lang="en-GB" sz="1300" b="1" i="0">
                <a:solidFill>
                  <a:schemeClr val="dk1"/>
                </a:solidFill>
                <a:effectLst/>
                <a:latin typeface="Arial" panose="020B0604020202020204" pitchFamily="34" charset="0"/>
                <a:ea typeface="+mn-ea"/>
                <a:cs typeface="Arial" panose="020B0604020202020204" pitchFamily="34" charset="0"/>
              </a:endParaRPr>
            </a:p>
          </xdr:txBody>
        </xdr:sp>
        <xdr:sp macro="" textlink="Analysis!E5">
          <xdr:nvSpPr>
            <xdr:cNvPr id="56" name="TextBox 55">
              <a:extLst>
                <a:ext uri="{FF2B5EF4-FFF2-40B4-BE49-F238E27FC236}">
                  <a16:creationId xmlns:a16="http://schemas.microsoft.com/office/drawing/2014/main" id="{674B8B90-ACCB-F1F3-61F8-500B02B73A9E}"/>
                </a:ext>
              </a:extLst>
            </xdr:cNvPr>
            <xdr:cNvSpPr txBox="1"/>
          </xdr:nvSpPr>
          <xdr:spPr>
            <a:xfrm>
              <a:off x="4701557" y="2185986"/>
              <a:ext cx="1081750" cy="366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i="0">
                  <a:solidFill>
                    <a:schemeClr val="dk1"/>
                  </a:solidFill>
                  <a:effectLst/>
                  <a:latin typeface="Arial" panose="020B0604020202020204" pitchFamily="34" charset="0"/>
                  <a:ea typeface="+mn-ea"/>
                  <a:cs typeface="Arial" panose="020B0604020202020204" pitchFamily="34" charset="0"/>
                </a:rPr>
                <a:t> </a:t>
              </a:r>
              <a:fld id="{C71C490B-D376-4DCD-8920-DE8CC79DD6D4}" type="TxLink">
                <a:rPr lang="en-US" sz="1300" b="1" i="0" u="none" strike="noStrike">
                  <a:solidFill>
                    <a:srgbClr val="000000"/>
                  </a:solidFill>
                  <a:effectLst/>
                  <a:latin typeface="Arial" panose="020B0604020202020204" pitchFamily="34" charset="0"/>
                  <a:ea typeface="+mn-ea"/>
                  <a:cs typeface="Arial" panose="020B0604020202020204" pitchFamily="34" charset="0"/>
                </a:rPr>
                <a:pPr algn="ctr"/>
                <a:t>555k</a:t>
              </a:fld>
              <a:endParaRPr lang="en-GB" sz="1300" b="1">
                <a:latin typeface="Arial" panose="020B0604020202020204" pitchFamily="34" charset="0"/>
                <a:cs typeface="Arial" panose="020B0604020202020204" pitchFamily="34" charset="0"/>
              </a:endParaRPr>
            </a:p>
          </xdr:txBody>
        </xdr:sp>
        <xdr:sp macro="" textlink="Analysis!C5">
          <xdr:nvSpPr>
            <xdr:cNvPr id="57" name="TextBox 56">
              <a:extLst>
                <a:ext uri="{FF2B5EF4-FFF2-40B4-BE49-F238E27FC236}">
                  <a16:creationId xmlns:a16="http://schemas.microsoft.com/office/drawing/2014/main" id="{D99AA298-4134-B6D9-44E7-0F7E92A4B3BB}"/>
                </a:ext>
              </a:extLst>
            </xdr:cNvPr>
            <xdr:cNvSpPr txBox="1"/>
          </xdr:nvSpPr>
          <xdr:spPr>
            <a:xfrm>
              <a:off x="3219700" y="2196569"/>
              <a:ext cx="1081749" cy="366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i="0" u="none" strike="noStrike">
                  <a:solidFill>
                    <a:srgbClr val="000000"/>
                  </a:solidFill>
                  <a:effectLst/>
                  <a:latin typeface="Arial" panose="020B0604020202020204" pitchFamily="34" charset="0"/>
                  <a:ea typeface="+mn-ea"/>
                  <a:cs typeface="Arial" panose="020B0604020202020204" pitchFamily="34" charset="0"/>
                </a:rPr>
                <a:t> </a:t>
              </a:r>
              <a:fld id="{D2CAF83C-FAF4-4860-BCFF-05C0D906D277}" type="TxLink">
                <a:rPr lang="en-US" sz="1300" b="1" i="0" u="none" strike="noStrike">
                  <a:solidFill>
                    <a:srgbClr val="000000"/>
                  </a:solidFill>
                  <a:effectLst/>
                  <a:latin typeface="Arial" panose="020B0604020202020204" pitchFamily="34" charset="0"/>
                  <a:ea typeface="+mn-ea"/>
                  <a:cs typeface="Arial" panose="020B0604020202020204" pitchFamily="34" charset="0"/>
                </a:rPr>
                <a:pPr algn="ctr"/>
                <a:t>5.85m</a:t>
              </a:fld>
              <a:endParaRPr lang="en-GB" sz="1300" b="1" u="none">
                <a:latin typeface="Arial" panose="020B0604020202020204" pitchFamily="34" charset="0"/>
                <a:cs typeface="Arial" panose="020B0604020202020204" pitchFamily="34" charset="0"/>
              </a:endParaRPr>
            </a:p>
          </xdr:txBody>
        </xdr:sp>
        <xdr:sp macro="" textlink="">
          <xdr:nvSpPr>
            <xdr:cNvPr id="60" name="Rectangle: Rounded Corners 59">
              <a:extLst>
                <a:ext uri="{FF2B5EF4-FFF2-40B4-BE49-F238E27FC236}">
                  <a16:creationId xmlns:a16="http://schemas.microsoft.com/office/drawing/2014/main" id="{069625CC-3699-9D0D-F6D8-7FDD78D04DCD}"/>
                </a:ext>
              </a:extLst>
            </xdr:cNvPr>
            <xdr:cNvSpPr/>
          </xdr:nvSpPr>
          <xdr:spPr>
            <a:xfrm>
              <a:off x="531857" y="3099564"/>
              <a:ext cx="7280133" cy="2751667"/>
            </a:xfrm>
            <a:prstGeom prst="roundRect">
              <a:avLst>
                <a:gd name="adj" fmla="val 392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a14="http://schemas.microsoft.com/office/drawing/2010/main" Requires="a14">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300-000002040000}"/>
                    </a:ext>
                  </a:extLst>
                </xdr:cNvPr>
                <xdr:cNvSpPr/>
              </xdr:nvSpPr>
              <xdr:spPr bwMode="auto">
                <a:xfrm>
                  <a:off x="6674576" y="3250494"/>
                  <a:ext cx="606778" cy="288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GB" sz="800" b="0" i="0" u="none" strike="noStrike" baseline="0">
                      <a:solidFill>
                        <a:srgbClr val="000000"/>
                      </a:solidFill>
                      <a:latin typeface="Segoe UI"/>
                      <a:cs typeface="Segoe UI"/>
                    </a:rPr>
                    <a:t>Savings</a:t>
                  </a:r>
                </a:p>
              </xdr:txBody>
            </xdr:sp>
          </mc:Choice>
          <mc:Fallback/>
        </mc:AlternateContent>
        <mc:AlternateContent xmlns:mc="http://schemas.openxmlformats.org/markup-compatibility/2006">
          <mc:Choice xmlns:a14="http://schemas.microsoft.com/office/drawing/2010/main" Requires="a14">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300-000003040000}"/>
                    </a:ext>
                  </a:extLst>
                </xdr:cNvPr>
                <xdr:cNvSpPr/>
              </xdr:nvSpPr>
              <xdr:spPr bwMode="auto">
                <a:xfrm>
                  <a:off x="7281354" y="3250494"/>
                  <a:ext cx="606778" cy="288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GB" sz="800" b="0" i="0" u="none" strike="noStrike" baseline="0">
                      <a:solidFill>
                        <a:srgbClr val="000000"/>
                      </a:solidFill>
                      <a:latin typeface="Segoe UI"/>
                      <a:cs typeface="Segoe UI"/>
                    </a:rPr>
                    <a:t>Loans</a:t>
                  </a:r>
                </a:p>
              </xdr:txBody>
            </xdr:sp>
          </mc:Choice>
          <mc:Fallback/>
        </mc:AlternateContent>
        <mc:AlternateContent xmlns:mc="http://schemas.openxmlformats.org/markup-compatibility/2006">
          <mc:Choice xmlns:a14="http://schemas.microsoft.com/office/drawing/2010/main" Requires="a14">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300-000004040000}"/>
                    </a:ext>
                  </a:extLst>
                </xdr:cNvPr>
                <xdr:cNvSpPr/>
              </xdr:nvSpPr>
              <xdr:spPr bwMode="auto">
                <a:xfrm>
                  <a:off x="7888132" y="3250494"/>
                  <a:ext cx="905227" cy="288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GB" sz="800" b="0" i="0" u="none" strike="noStrike" baseline="0">
                      <a:solidFill>
                        <a:srgbClr val="000000"/>
                      </a:solidFill>
                      <a:latin typeface="Segoe UI"/>
                      <a:cs typeface="Segoe UI"/>
                    </a:rPr>
                    <a:t>Loan Payment</a:t>
                  </a:r>
                </a:p>
              </xdr:txBody>
            </xdr:sp>
          </mc:Choice>
          <mc:Fallback/>
        </mc:AlternateContent>
        <xdr:graphicFrame macro="">
          <xdr:nvGraphicFramePr>
            <xdr:cNvPr id="61" name="Chart 60">
              <a:extLst>
                <a:ext uri="{FF2B5EF4-FFF2-40B4-BE49-F238E27FC236}">
                  <a16:creationId xmlns:a16="http://schemas.microsoft.com/office/drawing/2014/main" id="{A3F23F3E-9528-4F1D-BC37-E093A8599F76}"/>
                </a:ext>
              </a:extLst>
            </xdr:cNvPr>
            <xdr:cNvGraphicFramePr>
              <a:graphicFrameLocks/>
            </xdr:cNvGraphicFramePr>
          </xdr:nvGraphicFramePr>
          <xdr:xfrm>
            <a:off x="-183094" y="3457222"/>
            <a:ext cx="9397999" cy="2137128"/>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xmlns:a14="http://schemas.microsoft.com/office/drawing/2010/main">
          <mc:Choice Requires="a14">
            <xdr:graphicFrame macro="">
              <xdr:nvGraphicFramePr>
                <xdr:cNvPr id="63" name="Name">
                  <a:extLst>
                    <a:ext uri="{FF2B5EF4-FFF2-40B4-BE49-F238E27FC236}">
                      <a16:creationId xmlns:a16="http://schemas.microsoft.com/office/drawing/2014/main" id="{E78361DC-36E2-4FB9-AD55-EF2C669AD3DB}"/>
                    </a:ext>
                  </a:extLst>
                </xdr:cNvPr>
                <xdr:cNvGraphicFramePr/>
              </xdr:nvGraphicFramePr>
              <xdr:xfrm>
                <a:off x="134056" y="5554133"/>
                <a:ext cx="8882943" cy="556682"/>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457153" y="5511800"/>
                  <a:ext cx="12804244" cy="5566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8" name="TextBox 57">
              <a:extLst>
                <a:ext uri="{FF2B5EF4-FFF2-40B4-BE49-F238E27FC236}">
                  <a16:creationId xmlns:a16="http://schemas.microsoft.com/office/drawing/2014/main" id="{D98EBCFA-71CE-4C08-98BA-0336C52B0070}"/>
                </a:ext>
              </a:extLst>
            </xdr:cNvPr>
            <xdr:cNvSpPr txBox="1"/>
          </xdr:nvSpPr>
          <xdr:spPr>
            <a:xfrm>
              <a:off x="291561" y="1596672"/>
              <a:ext cx="1081750" cy="366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1"/>
                  </a:solidFill>
                </a:rPr>
                <a:t>Total Profit</a:t>
              </a:r>
            </a:p>
          </xdr:txBody>
        </xdr:sp>
        <xdr:sp macro="" textlink="Analysis!H5">
          <xdr:nvSpPr>
            <xdr:cNvPr id="59" name="TextBox 58">
              <a:extLst>
                <a:ext uri="{FF2B5EF4-FFF2-40B4-BE49-F238E27FC236}">
                  <a16:creationId xmlns:a16="http://schemas.microsoft.com/office/drawing/2014/main" id="{C33DBE56-9A0D-794D-1F2F-AB437748FFB4}"/>
                </a:ext>
              </a:extLst>
            </xdr:cNvPr>
            <xdr:cNvSpPr txBox="1"/>
          </xdr:nvSpPr>
          <xdr:spPr>
            <a:xfrm>
              <a:off x="289709" y="1941157"/>
              <a:ext cx="1081750"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34BA99-DFAE-4250-8B17-153E07CF341D}" type="TxLink">
                <a:rPr lang="en-US" sz="1400" b="1" i="0" u="none" strike="noStrike">
                  <a:solidFill>
                    <a:schemeClr val="bg1"/>
                  </a:solidFill>
                  <a:latin typeface="Calibri"/>
                  <a:cs typeface="Calibri"/>
                </a:rPr>
                <a:t>560k</a:t>
              </a:fld>
              <a:endParaRPr lang="en-GB" sz="1600" b="1">
                <a:solidFill>
                  <a:schemeClr val="bg1"/>
                </a:solidFill>
              </a:endParaRPr>
            </a:p>
          </xdr:txBody>
        </xdr:sp>
        <xdr:sp macro="" textlink="">
          <xdr:nvSpPr>
            <xdr:cNvPr id="19" name="TextBox 18">
              <a:extLst>
                <a:ext uri="{FF2B5EF4-FFF2-40B4-BE49-F238E27FC236}">
                  <a16:creationId xmlns:a16="http://schemas.microsoft.com/office/drawing/2014/main" id="{37EB0D00-46B6-DB79-519A-5F7D7C1CFEFA}"/>
                </a:ext>
              </a:extLst>
            </xdr:cNvPr>
            <xdr:cNvSpPr txBox="1"/>
          </xdr:nvSpPr>
          <xdr:spPr>
            <a:xfrm>
              <a:off x="7623694" y="1571272"/>
              <a:ext cx="1081750" cy="366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1"/>
                  </a:solidFill>
                </a:rPr>
                <a:t>AVG</a:t>
              </a:r>
              <a:r>
                <a:rPr lang="en-GB" sz="1200" b="1" baseline="0">
                  <a:solidFill>
                    <a:schemeClr val="bg1"/>
                  </a:solidFill>
                </a:rPr>
                <a:t> Loan/Member</a:t>
              </a:r>
              <a:endParaRPr lang="en-GB" sz="1200" b="1">
                <a:solidFill>
                  <a:schemeClr val="bg1"/>
                </a:solidFill>
              </a:endParaRPr>
            </a:p>
          </xdr:txBody>
        </xdr:sp>
        <xdr:sp macro="" textlink="Analysis!G5">
          <xdr:nvSpPr>
            <xdr:cNvPr id="20" name="TextBox 19">
              <a:extLst>
                <a:ext uri="{FF2B5EF4-FFF2-40B4-BE49-F238E27FC236}">
                  <a16:creationId xmlns:a16="http://schemas.microsoft.com/office/drawing/2014/main" id="{6F395063-BD63-2434-4847-159D27014674}"/>
                </a:ext>
              </a:extLst>
            </xdr:cNvPr>
            <xdr:cNvSpPr txBox="1"/>
          </xdr:nvSpPr>
          <xdr:spPr>
            <a:xfrm>
              <a:off x="7621842" y="1915757"/>
              <a:ext cx="1081750"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2A14D9-FE7A-4CDB-9746-A88EA3871830}" type="TxLink">
                <a:rPr lang="en-US" sz="1400" b="1" i="0" u="none" strike="noStrike">
                  <a:solidFill>
                    <a:schemeClr val="bg1"/>
                  </a:solidFill>
                  <a:latin typeface="Calibri"/>
                  <a:ea typeface="+mn-ea"/>
                  <a:cs typeface="Calibri"/>
                </a:rPr>
                <a:pPr marL="0" indent="0" algn="ctr"/>
                <a:t>836k</a:t>
              </a:fld>
              <a:endParaRPr lang="en-GB" sz="1400" b="1" i="0" u="none" strike="noStrike">
                <a:solidFill>
                  <a:schemeClr val="bg1"/>
                </a:solidFill>
                <a:latin typeface="Calibri"/>
                <a:ea typeface="+mn-ea"/>
                <a:cs typeface="Calibri"/>
              </a:endParaRPr>
            </a:p>
          </xdr:txBody>
        </xdr:sp>
        <xdr:pic>
          <xdr:nvPicPr>
            <xdr:cNvPr id="25" name="Picture 24">
              <a:extLst>
                <a:ext uri="{FF2B5EF4-FFF2-40B4-BE49-F238E27FC236}">
                  <a16:creationId xmlns:a16="http://schemas.microsoft.com/office/drawing/2014/main" id="{1970439A-0A0B-D2A9-A37A-C124F194B7AC}"/>
                </a:ext>
              </a:extLst>
            </xdr:cNvPr>
            <xdr:cNvPicPr>
              <a:picLocks noChangeAspect="1"/>
            </xdr:cNvPicPr>
          </xdr:nvPicPr>
          <xdr:blipFill>
            <a:blip xmlns:r="http://schemas.openxmlformats.org/officeDocument/2006/relationships" r:embed="rId7" cstate="print">
              <a:biLevel thresh="25000"/>
              <a:extLst>
                <a:ext uri="{28A0092B-C50C-407E-A947-70E740481C1C}">
                  <a14:useLocalDpi xmlns:a14="http://schemas.microsoft.com/office/drawing/2010/main" val="0"/>
                </a:ext>
              </a:extLst>
            </a:blip>
            <a:stretch>
              <a:fillRect/>
            </a:stretch>
          </xdr:blipFill>
          <xdr:spPr>
            <a:xfrm>
              <a:off x="7522633" y="2587272"/>
              <a:ext cx="409928" cy="411339"/>
            </a:xfrm>
            <a:prstGeom prst="rect">
              <a:avLst/>
            </a:prstGeom>
            <a:ln>
              <a:noFill/>
            </a:ln>
          </xdr:spPr>
        </xdr:pic>
        <xdr:sp macro="" textlink="">
          <xdr:nvSpPr>
            <xdr:cNvPr id="18" name="Rectangle: Rounded Corners 17">
              <a:extLst>
                <a:ext uri="{FF2B5EF4-FFF2-40B4-BE49-F238E27FC236}">
                  <a16:creationId xmlns:a16="http://schemas.microsoft.com/office/drawing/2014/main" id="{87DE45E4-F3C7-8D1D-D014-DF0B70D1FE11}"/>
                </a:ext>
              </a:extLst>
            </xdr:cNvPr>
            <xdr:cNvSpPr/>
          </xdr:nvSpPr>
          <xdr:spPr>
            <a:xfrm>
              <a:off x="112889" y="148167"/>
              <a:ext cx="8805333" cy="747889"/>
            </a:xfrm>
            <a:prstGeom prst="roundRect">
              <a:avLst/>
            </a:prstGeom>
            <a:solidFill>
              <a:sysClr val="window" lastClr="FFFFF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1" name="TextBox 20">
              <a:extLst>
                <a:ext uri="{FF2B5EF4-FFF2-40B4-BE49-F238E27FC236}">
                  <a16:creationId xmlns:a16="http://schemas.microsoft.com/office/drawing/2014/main" id="{1DD8BA2F-2B1C-8A67-20EA-00BC303CA9E7}"/>
                </a:ext>
              </a:extLst>
            </xdr:cNvPr>
            <xdr:cNvSpPr txBox="1"/>
          </xdr:nvSpPr>
          <xdr:spPr>
            <a:xfrm>
              <a:off x="1665111" y="416279"/>
              <a:ext cx="5418667" cy="465666"/>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u="sng">
                  <a:ln>
                    <a:solidFill>
                      <a:sysClr val="windowText" lastClr="000000"/>
                    </a:solidFill>
                  </a:ln>
                  <a:solidFill>
                    <a:sysClr val="windowText" lastClr="000000"/>
                  </a:solidFill>
                  <a:latin typeface="Arial" panose="020B0604020202020204" pitchFamily="34" charset="0"/>
                  <a:cs typeface="Arial" panose="020B0604020202020204" pitchFamily="34" charset="0"/>
                </a:rPr>
                <a:t>SAVE SQUAD</a:t>
              </a:r>
              <a:r>
                <a:rPr lang="en-GB" sz="2000" b="1" u="sng" baseline="0">
                  <a:ln>
                    <a:solidFill>
                      <a:sysClr val="windowText" lastClr="000000"/>
                    </a:solidFill>
                  </a:ln>
                  <a:solidFill>
                    <a:sysClr val="windowText" lastClr="000000"/>
                  </a:solidFill>
                  <a:latin typeface="Arial" panose="020B0604020202020204" pitchFamily="34" charset="0"/>
                  <a:cs typeface="Arial" panose="020B0604020202020204" pitchFamily="34" charset="0"/>
                </a:rPr>
                <a:t> DASHBOARD 2025</a:t>
              </a:r>
              <a:endParaRPr lang="en-GB" sz="2000" b="1" u="sng">
                <a:ln>
                  <a:solidFill>
                    <a:sysClr val="windowText" lastClr="000000"/>
                  </a:solidFill>
                </a:ln>
                <a:solidFill>
                  <a:sysClr val="windowText" lastClr="000000"/>
                </a:solidFill>
                <a:latin typeface="Arial" panose="020B0604020202020204" pitchFamily="34" charset="0"/>
                <a:cs typeface="Arial" panose="020B0604020202020204" pitchFamily="34" charset="0"/>
              </a:endParaRPr>
            </a:p>
          </xdr:txBody>
        </xdr:sp>
        <xdr:pic>
          <xdr:nvPicPr>
            <xdr:cNvPr id="26" name="Picture 25">
              <a:extLst>
                <a:ext uri="{FF2B5EF4-FFF2-40B4-BE49-F238E27FC236}">
                  <a16:creationId xmlns:a16="http://schemas.microsoft.com/office/drawing/2014/main" id="{79DBA56D-A2E0-7296-93D2-0DC94E695375}"/>
                </a:ext>
              </a:extLst>
            </xdr:cNvPr>
            <xdr:cNvPicPr>
              <a:picLocks noChangeAspect="1"/>
            </xdr:cNvPicPr>
          </xdr:nvPicPr>
          <xdr:blipFill>
            <a:blip xmlns:r="http://schemas.openxmlformats.org/officeDocument/2006/relationships" r:embed="rId8" cstate="print">
              <a:biLevel thresh="75000"/>
              <a:extLst>
                <a:ext uri="{28A0092B-C50C-407E-A947-70E740481C1C}">
                  <a14:useLocalDpi xmlns:a14="http://schemas.microsoft.com/office/drawing/2010/main" val="0"/>
                </a:ext>
              </a:extLst>
            </a:blip>
            <a:stretch>
              <a:fillRect/>
            </a:stretch>
          </xdr:blipFill>
          <xdr:spPr>
            <a:xfrm>
              <a:off x="74184" y="206729"/>
              <a:ext cx="628792" cy="569383"/>
            </a:xfrm>
            <a:prstGeom prst="rect">
              <a:avLst/>
            </a:prstGeom>
            <a:ln>
              <a:noFill/>
            </a:ln>
            <a:effectLst/>
          </xdr:spPr>
        </xdr:pic>
        <xdr:pic>
          <xdr:nvPicPr>
            <xdr:cNvPr id="27" name="Picture 26">
              <a:extLst>
                <a:ext uri="{FF2B5EF4-FFF2-40B4-BE49-F238E27FC236}">
                  <a16:creationId xmlns:a16="http://schemas.microsoft.com/office/drawing/2014/main" id="{06FE2247-2E12-4F41-C322-BA4434E0917B}"/>
                </a:ext>
              </a:extLst>
            </xdr:cNvPr>
            <xdr:cNvPicPr>
              <a:picLocks noChangeAspect="1"/>
            </xdr:cNvPicPr>
          </xdr:nvPicPr>
          <xdr:blipFill>
            <a:blip xmlns:r="http://schemas.openxmlformats.org/officeDocument/2006/relationships" r:embed="rId8" cstate="print">
              <a:biLevel thresh="75000"/>
              <a:extLst>
                <a:ext uri="{28A0092B-C50C-407E-A947-70E740481C1C}">
                  <a14:useLocalDpi xmlns:a14="http://schemas.microsoft.com/office/drawing/2010/main" val="0"/>
                </a:ext>
              </a:extLst>
            </a:blip>
            <a:stretch>
              <a:fillRect/>
            </a:stretch>
          </xdr:blipFill>
          <xdr:spPr>
            <a:xfrm>
              <a:off x="8286472" y="249063"/>
              <a:ext cx="628792" cy="583494"/>
            </a:xfrm>
            <a:prstGeom prst="rect">
              <a:avLst/>
            </a:prstGeom>
            <a:ln>
              <a:noFill/>
            </a:ln>
            <a:effectLst/>
          </xdr:spPr>
        </xdr:pic>
      </xdr:grpSp>
      <xdr:graphicFrame macro="">
        <xdr:nvGraphicFramePr>
          <xdr:cNvPr id="31" name="Chart 30">
            <a:extLst>
              <a:ext uri="{FF2B5EF4-FFF2-40B4-BE49-F238E27FC236}">
                <a16:creationId xmlns:a16="http://schemas.microsoft.com/office/drawing/2014/main" id="{4B207A27-0238-4120-A159-BA3B1A40824C}"/>
              </a:ext>
            </a:extLst>
          </xdr:cNvPr>
          <xdr:cNvGraphicFramePr>
            <a:graphicFrameLocks/>
          </xdr:cNvGraphicFramePr>
        </xdr:nvGraphicFramePr>
        <xdr:xfrm>
          <a:off x="3005666" y="2271889"/>
          <a:ext cx="1192389" cy="5715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3" name="Chart 32">
            <a:extLst>
              <a:ext uri="{FF2B5EF4-FFF2-40B4-BE49-F238E27FC236}">
                <a16:creationId xmlns:a16="http://schemas.microsoft.com/office/drawing/2014/main" id="{B09E15A9-2D62-4D76-891E-F04ED77D4104}"/>
              </a:ext>
            </a:extLst>
          </xdr:cNvPr>
          <xdr:cNvGraphicFramePr>
            <a:graphicFrameLocks/>
          </xdr:cNvGraphicFramePr>
        </xdr:nvGraphicFramePr>
        <xdr:xfrm>
          <a:off x="9271000" y="2282472"/>
          <a:ext cx="1365250" cy="532694"/>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wsDr>
</file>

<file path=xl/drawings/drawing2.xml><?xml version="1.0" encoding="utf-8"?>
<c:userShapes xmlns:c="http://schemas.openxmlformats.org/drawingml/2006/chart">
  <cdr:relSizeAnchor xmlns:cdr="http://schemas.openxmlformats.org/drawingml/2006/chartDrawing">
    <cdr:from>
      <cdr:x>0.15921</cdr:x>
      <cdr:y>0.12346</cdr:y>
    </cdr:from>
    <cdr:to>
      <cdr:x>0.15976</cdr:x>
      <cdr:y>0.84919</cdr:y>
    </cdr:to>
    <cdr:cxnSp macro="">
      <cdr:nvCxnSpPr>
        <cdr:cNvPr id="3" name="Straight Arrow Connector 2">
          <a:extLst xmlns:a="http://schemas.openxmlformats.org/drawingml/2006/main">
            <a:ext uri="{FF2B5EF4-FFF2-40B4-BE49-F238E27FC236}">
              <a16:creationId xmlns:a16="http://schemas.microsoft.com/office/drawing/2014/main" id="{2E1E7C22-108C-D28D-DE26-3522705F6BBC}"/>
            </a:ext>
          </a:extLst>
        </cdr:cNvPr>
        <cdr:cNvCxnSpPr/>
      </cdr:nvCxnSpPr>
      <cdr:spPr>
        <a:xfrm xmlns:a="http://schemas.openxmlformats.org/drawingml/2006/main" flipV="1">
          <a:off x="189840" y="70556"/>
          <a:ext cx="661" cy="414756"/>
        </a:xfrm>
        <a:prstGeom xmlns:a="http://schemas.openxmlformats.org/drawingml/2006/main" prst="straightConnector1">
          <a:avLst/>
        </a:prstGeom>
        <a:ln xmlns:a="http://schemas.openxmlformats.org/drawingml/2006/main" w="12700">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0.15852</cdr:x>
      <cdr:y>0.85177</cdr:y>
    </cdr:from>
    <cdr:to>
      <cdr:x>0.83432</cdr:x>
      <cdr:y>0.8642</cdr:y>
    </cdr:to>
    <cdr:cxnSp macro="">
      <cdr:nvCxnSpPr>
        <cdr:cNvPr id="5" name="Straight Arrow Connector 4">
          <a:extLst xmlns:a="http://schemas.openxmlformats.org/drawingml/2006/main">
            <a:ext uri="{FF2B5EF4-FFF2-40B4-BE49-F238E27FC236}">
              <a16:creationId xmlns:a16="http://schemas.microsoft.com/office/drawing/2014/main" id="{57965113-7F0D-A2AE-6DE0-DFE989B4546C}"/>
            </a:ext>
          </a:extLst>
        </cdr:cNvPr>
        <cdr:cNvCxnSpPr/>
      </cdr:nvCxnSpPr>
      <cdr:spPr>
        <a:xfrm xmlns:a="http://schemas.openxmlformats.org/drawingml/2006/main">
          <a:off x="189018" y="486787"/>
          <a:ext cx="805817" cy="7102"/>
        </a:xfrm>
        <a:prstGeom xmlns:a="http://schemas.openxmlformats.org/drawingml/2006/main" prst="straightConnector1">
          <a:avLst/>
        </a:prstGeom>
        <a:ln xmlns:a="http://schemas.openxmlformats.org/drawingml/2006/main" w="12700">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0.12032</cdr:x>
      <cdr:y>0.08295</cdr:y>
    </cdr:from>
    <cdr:to>
      <cdr:x>0.12032</cdr:x>
      <cdr:y>0.83295</cdr:y>
    </cdr:to>
    <cdr:cxnSp macro="">
      <cdr:nvCxnSpPr>
        <cdr:cNvPr id="3" name="Straight Arrow Connector 2">
          <a:extLst xmlns:a="http://schemas.openxmlformats.org/drawingml/2006/main">
            <a:ext uri="{FF2B5EF4-FFF2-40B4-BE49-F238E27FC236}">
              <a16:creationId xmlns:a16="http://schemas.microsoft.com/office/drawing/2014/main" id="{2E1E7C22-108C-D28D-DE26-3522705F6BBC}"/>
            </a:ext>
          </a:extLst>
        </cdr:cNvPr>
        <cdr:cNvCxnSpPr/>
      </cdr:nvCxnSpPr>
      <cdr:spPr>
        <a:xfrm xmlns:a="http://schemas.openxmlformats.org/drawingml/2006/main" flipV="1">
          <a:off x="533308" y="185349"/>
          <a:ext cx="0" cy="1675871"/>
        </a:xfrm>
        <a:prstGeom xmlns:a="http://schemas.openxmlformats.org/drawingml/2006/main" prst="straightConnector1">
          <a:avLst/>
        </a:prstGeom>
        <a:ln xmlns:a="http://schemas.openxmlformats.org/drawingml/2006/main" w="12700">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0.11748</cdr:x>
      <cdr:y>0.83295</cdr:y>
    </cdr:from>
    <cdr:to>
      <cdr:x>0.96301</cdr:x>
      <cdr:y>0.83295</cdr:y>
    </cdr:to>
    <cdr:cxnSp macro="">
      <cdr:nvCxnSpPr>
        <cdr:cNvPr id="5" name="Straight Arrow Connector 4">
          <a:extLst xmlns:a="http://schemas.openxmlformats.org/drawingml/2006/main">
            <a:ext uri="{FF2B5EF4-FFF2-40B4-BE49-F238E27FC236}">
              <a16:creationId xmlns:a16="http://schemas.microsoft.com/office/drawing/2014/main" id="{57965113-7F0D-A2AE-6DE0-DFE989B4546C}"/>
            </a:ext>
          </a:extLst>
        </cdr:cNvPr>
        <cdr:cNvCxnSpPr/>
      </cdr:nvCxnSpPr>
      <cdr:spPr>
        <a:xfrm xmlns:a="http://schemas.openxmlformats.org/drawingml/2006/main">
          <a:off x="520700" y="1861220"/>
          <a:ext cx="3747643" cy="0"/>
        </a:xfrm>
        <a:prstGeom xmlns:a="http://schemas.openxmlformats.org/drawingml/2006/main" prst="straightConnector1">
          <a:avLst/>
        </a:prstGeom>
        <a:ln xmlns:a="http://schemas.openxmlformats.org/drawingml/2006/main" w="12700">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PC" refreshedDate="45994.562742245369" backgroundQuery="1" createdVersion="3" refreshedVersion="8" minRefreshableVersion="3" recordCount="0" tupleCache="1" xr:uid="{594147CA-2072-4196-83BF-420A382BC466}">
  <cacheSource type="external" connectionId="5"/>
  <cacheFields count="2">
    <cacheField name="[savedata__2].[Month].[Month]" caption="Month" numFmtId="0" hierarchy="3" level="1">
      <sharedItems count="10">
        <s v="[savedata__2].[Month].&amp;[February]" c="February"/>
        <s v="[savedata__2].[Month].&amp;[July]" c="July"/>
        <s v="[savedata__2].[Month].&amp;[September]" c="September"/>
        <s v="[savedata__2].[Month].&amp;[August]" c="August"/>
        <s v="[savedata__2].[Month].&amp;[May]" c="May"/>
        <s v="[savedata__2].[Month].&amp;[October]" c="October"/>
        <s v="[savedata__2].[Month].&amp;[November]" c="November"/>
        <s v="[savedata__2].[Month].&amp;[June]" c="June"/>
        <s v="[savedata__2].[Month].&amp;[March]" c="March"/>
        <s v="[savedata__2].[Month].&amp;[April]" c="April"/>
      </sharedItems>
    </cacheField>
    <cacheField name="[Measures].[MeasuresLevel]" caption="MeasuresLevel" numFmtId="0" hierarchy="1">
      <sharedItems count="3">
        <s v="[Measures].[Sum of Savings]" c="Sum of Savings"/>
        <s v="[Measures].[Sum of Loans]" c="Sum of Loans"/>
        <s v="[Measures].[Sum of Loanpay]" c="Sum of Loanpay"/>
      </sharedItems>
    </cacheField>
  </cacheFields>
  <cacheHierarchies count="24">
    <cacheHierarchy uniqueName="[A].[Measures]" caption="Measures" attribute="1" defaultMemberUniqueName="[A].[Measures].[All]" allUniqueName="[A].[Measures].[All]" dimensionUniqueName="[A]"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1"/>
      </fieldsUsage>
    </cacheHierarchy>
    <cacheHierarchy uniqueName="[savedata__2].[Name]" caption="Name" attribute="1" defaultMemberUniqueName="[savedata__2].[Name].[All]" allUniqueName="[savedata__2].[Name].[All]" allCaption="All" dimensionUniqueName="[savedata__2]" displayFolder="" count="2" memberValueDatatype="130" unbalanced="0"/>
    <cacheHierarchy uniqueName="[savedata__2].[Month]" caption="Month" attribute="1" defaultMemberUniqueName="[savedata__2].[Month].[All]" allUniqueName="[savedata__2].[Month].[All]" allCaption="All" dimensionUniqueName="[savedata__2]" displayFolder="" count="2" memberValueDatatype="130" unbalanced="0">
      <fieldsUsage count="2">
        <fieldUsage x="-1"/>
        <fieldUsage x="0"/>
      </fieldsUsage>
    </cacheHierarchy>
    <cacheHierarchy uniqueName="[savedata__2].[Savings]" caption="Savings" attribute="1" defaultMemberUniqueName="[savedata__2].[Savings].[All]" allUniqueName="[savedata__2].[Savings].[All]" dimensionUniqueName="[savedata__2]" displayFolder="" count="2" memberValueDatatype="20" unbalanced="0"/>
    <cacheHierarchy uniqueName="[savedata__2].[Loans]" caption="Loans" attribute="1" defaultMemberUniqueName="[savedata__2].[Loans].[All]" allUniqueName="[savedata__2].[Loans].[All]" dimensionUniqueName="[savedata__2]" displayFolder="" count="2" memberValueDatatype="20" unbalanced="0"/>
    <cacheHierarchy uniqueName="[savedata__2].[Fines]" caption="Fines" attribute="1" defaultMemberUniqueName="[savedata__2].[Fines].[All]" allUniqueName="[savedata__2].[Fines].[All]" dimensionUniqueName="[savedata__2]" displayFolder="" count="2" memberValueDatatype="20" unbalanced="0"/>
    <cacheHierarchy uniqueName="[savedata__2].[Loanpay]" caption="Loanpay" attribute="1" defaultMemberUniqueName="[savedata__2].[Loanpay].[All]" allUniqueName="[savedata__2].[Loanpay].[All]" dimensionUniqueName="[savedata__2]" displayFolder="" count="2" memberValueDatatype="20" unbalanced="0"/>
    <cacheHierarchy uniqueName="[savedata__2].[Interest]" caption="Interest" attribute="1" defaultMemberUniqueName="[savedata__2].[Interest].[All]" allUniqueName="[savedata__2].[Interest].[All]" dimensionUniqueName="[savedata__2]" displayFolder="" count="2" memberValueDatatype="20" unbalanced="0"/>
    <cacheHierarchy uniqueName="[Measures].[Sum of Savings]" caption="Sum of Savings" measure="1" displayFolder="" measureGroup="savedata__2" count="0">
      <extLst>
        <ext xmlns:x15="http://schemas.microsoft.com/office/spreadsheetml/2010/11/main" uri="{B97F6D7D-B522-45F9-BDA1-12C45D357490}">
          <x15:cacheHierarchy aggregatedColumn="4"/>
        </ext>
      </extLst>
    </cacheHierarchy>
    <cacheHierarchy uniqueName="[Measures].[Sum of Loans]" caption="Sum of Loans" measure="1" displayFolder="" measureGroup="savedata__2" count="0">
      <extLst>
        <ext xmlns:x15="http://schemas.microsoft.com/office/spreadsheetml/2010/11/main" uri="{B97F6D7D-B522-45F9-BDA1-12C45D357490}">
          <x15:cacheHierarchy aggregatedColumn="5"/>
        </ext>
      </extLst>
    </cacheHierarchy>
    <cacheHierarchy uniqueName="[Measures].[Sum of Loanpay]" caption="Sum of Loanpay" measure="1" displayFolder="" measureGroup="savedata__2" count="0">
      <extLst>
        <ext xmlns:x15="http://schemas.microsoft.com/office/spreadsheetml/2010/11/main" uri="{B97F6D7D-B522-45F9-BDA1-12C45D357490}">
          <x15:cacheHierarchy aggregatedColumn="7"/>
        </ext>
      </extLst>
    </cacheHierarchy>
    <cacheHierarchy uniqueName="[Measures].[Sum of Interest]" caption="Sum of Interest" measure="1" displayFolder="" measureGroup="savedata__2" count="0">
      <extLst>
        <ext xmlns:x15="http://schemas.microsoft.com/office/spreadsheetml/2010/11/main" uri="{B97F6D7D-B522-45F9-BDA1-12C45D357490}">
          <x15:cacheHierarchy aggregatedColumn="8"/>
        </ext>
      </extLst>
    </cacheHierarchy>
    <cacheHierarchy uniqueName="[Measures].[Sum of Fines]" caption="Sum of Fines" measure="1" displayFolder="" measureGroup="savedata__2" count="0">
      <extLst>
        <ext xmlns:x15="http://schemas.microsoft.com/office/spreadsheetml/2010/11/main" uri="{B97F6D7D-B522-45F9-BDA1-12C45D357490}">
          <x15:cacheHierarchy aggregatedColumn="6"/>
        </ext>
      </extLst>
    </cacheHierarchy>
    <cacheHierarchy uniqueName="[Measures].[Count of Savings]" caption="Count of Savings" measure="1" displayFolder="" measureGroup="savedata__2" count="0">
      <extLst>
        <ext xmlns:x15="http://schemas.microsoft.com/office/spreadsheetml/2010/11/main" uri="{B97F6D7D-B522-45F9-BDA1-12C45D357490}">
          <x15:cacheHierarchy aggregatedColumn="4"/>
        </ext>
      </extLst>
    </cacheHierarchy>
    <cacheHierarchy uniqueName="[Measures].[Average of Savings]" caption="Average of Savings" measure="1" displayFolder="" measureGroup="savedata__2" count="0">
      <extLst>
        <ext xmlns:x15="http://schemas.microsoft.com/office/spreadsheetml/2010/11/main" uri="{B97F6D7D-B522-45F9-BDA1-12C45D357490}">
          <x15:cacheHierarchy aggregatedColumn="4"/>
        </ext>
      </extLst>
    </cacheHierarchy>
    <cacheHierarchy uniqueName="[Measures].[Outstanding Loan]" caption="Outstanding Loan" measure="1" displayFolder="" measureGroup="A" count="0"/>
    <cacheHierarchy uniqueName="[Measures].[Averave saving]" caption="Averave saving" measure="1" displayFolder="" measureGroup="A" count="0"/>
    <cacheHierarchy uniqueName="[Measures].[Average Loans/month]" caption="Average Loans/month" measure="1" displayFolder="" measureGroup="A" count="0"/>
    <cacheHierarchy uniqueName="[Measures].[Average loan/ head]" caption="Average loan/ head" measure="1" displayFolder="" measureGroup="A" count="0"/>
    <cacheHierarchy uniqueName="[Measures].[Profit]" caption="Profit" measure="1" displayFolder="" measureGroup="A" count="0"/>
    <cacheHierarchy uniqueName="[Measures].[__XL_Count A]" caption="__XL_Count A" measure="1" displayFolder="" measureGroup="A" count="0" hidden="1"/>
    <cacheHierarchy uniqueName="[Measures].[__XL_Count savedata__2]" caption="__XL_Count savedata__2" measure="1" displayFolder="" measureGroup="savedata__2" count="0" hidden="1"/>
    <cacheHierarchy uniqueName="[Measures].[__No measures defined]" caption="__No measures defined" measure="1" displayFolder="" count="0" hidden="1"/>
  </cacheHierarchies>
  <kpis count="0"/>
  <tupleCache>
    <entries count="32">
      <n v="5850000" in="0">
        <tpls c="3">
          <tpl fld="1" item="1"/>
          <tpl hier="2" item="0"/>
          <tpl hier="3" item="4294967295"/>
        </tpls>
      </n>
      <n v="7255000" in="0">
        <tpls c="3">
          <tpl fld="1" item="0"/>
          <tpl hier="2" item="0"/>
          <tpl hier="3" item="4294967295"/>
        </tpls>
      </n>
      <m in="0">
        <tpls c="3">
          <tpl fld="1" item="1"/>
          <tpl hier="2" item="0"/>
          <tpl fld="0" item="2"/>
        </tpls>
      </m>
      <n v="704000" in="0">
        <tpls c="3">
          <tpl fld="1" item="2"/>
          <tpl hier="2" item="0"/>
          <tpl fld="0" item="1"/>
        </tpls>
      </n>
      <n v="2350000" in="0">
        <tpls c="3">
          <tpl fld="1" item="1"/>
          <tpl hier="2" item="0"/>
          <tpl fld="0" item="7"/>
        </tpls>
      </n>
      <n v="700000" in="0">
        <tpls c="3">
          <tpl fld="1" item="0"/>
          <tpl hier="2" item="0"/>
          <tpl fld="0" item="6"/>
        </tpls>
      </n>
      <n v="695000" in="0">
        <tpls c="3">
          <tpl fld="1" item="2"/>
          <tpl hier="2" item="0"/>
          <tpl fld="0" item="6"/>
        </tpls>
      </n>
      <n v="750000" in="0">
        <tpls c="3">
          <tpl fld="1" item="0"/>
          <tpl hier="2" item="0"/>
          <tpl fld="0" item="7"/>
        </tpls>
      </n>
      <m in="0">
        <tpls c="3">
          <tpl fld="1" item="2"/>
          <tpl hier="2" item="0"/>
          <tpl fld="0" item="8"/>
        </tpls>
      </m>
      <n v="750000" in="0">
        <tpls c="3">
          <tpl fld="1" item="0"/>
          <tpl hier="2" item="0"/>
          <tpl fld="0" item="8"/>
        </tpls>
      </n>
      <n v="6405000" in="0">
        <tpls c="3">
          <tpl fld="1" item="2"/>
          <tpl hier="2" item="0"/>
          <tpl hier="3" item="4294967295"/>
        </tpls>
      </n>
      <m in="0">
        <tpls c="3">
          <tpl fld="1" item="1"/>
          <tpl hier="2" item="0"/>
          <tpl fld="0" item="8"/>
        </tpls>
      </m>
      <n v="380000" in="0">
        <tpls c="3">
          <tpl fld="1" item="2"/>
          <tpl hier="2" item="0"/>
          <tpl fld="0" item="4"/>
        </tpls>
      </n>
      <n v="1591000" in="0">
        <tpls c="3">
          <tpl fld="1" item="2"/>
          <tpl hier="2" item="0"/>
          <tpl fld="0" item="2"/>
        </tpls>
      </n>
      <n v="100000" in="0">
        <tpls c="3">
          <tpl fld="1" item="1"/>
          <tpl hier="2" item="0"/>
          <tpl fld="0" item="1"/>
        </tpls>
      </n>
      <m in="0">
        <tpls c="3">
          <tpl fld="1" item="1"/>
          <tpl hier="2" item="0"/>
          <tpl fld="0" item="5"/>
        </tpls>
      </m>
      <n v="960000" in="0">
        <tpls c="3">
          <tpl fld="1" item="2"/>
          <tpl hier="2" item="0"/>
          <tpl fld="0" item="5"/>
        </tpls>
      </n>
      <n v="751000" in="0">
        <tpls c="3">
          <tpl fld="1" item="0"/>
          <tpl hier="2" item="0"/>
          <tpl fld="0" item="1"/>
        </tpls>
      </n>
      <m in="0">
        <tpls c="3">
          <tpl fld="1" item="1"/>
          <tpl hier="2" item="0"/>
          <tpl fld="0" item="0"/>
        </tpls>
      </m>
      <n v="1505000" in="0">
        <tpls c="3">
          <tpl fld="1" item="2"/>
          <tpl hier="2" item="0"/>
          <tpl fld="0" item="3"/>
        </tpls>
      </n>
      <m in="0">
        <tpls c="3">
          <tpl fld="1" item="2"/>
          <tpl hier="2" item="0"/>
          <tpl fld="0" item="0"/>
        </tpls>
      </m>
      <n v="750000" in="0">
        <tpls c="3">
          <tpl fld="1" item="0"/>
          <tpl hier="2" item="0"/>
          <tpl fld="0" item="5"/>
        </tpls>
      </n>
      <n v="700000" in="0">
        <tpls c="3">
          <tpl fld="1" item="0"/>
          <tpl hier="2" item="0"/>
          <tpl fld="0" item="3"/>
        </tpls>
      </n>
      <n v="704000" in="0">
        <tpls c="3">
          <tpl fld="1" item="0"/>
          <tpl hier="2" item="0"/>
          <tpl fld="0" item="2"/>
        </tpls>
      </n>
      <m in="0">
        <tpls c="3">
          <tpl fld="1" item="2"/>
          <tpl hier="2" item="0"/>
          <tpl fld="0" item="9"/>
        </tpls>
      </m>
      <n v="2800000" in="0">
        <tpls c="3">
          <tpl fld="1" item="1"/>
          <tpl hier="2" item="0"/>
          <tpl fld="0" item="3"/>
        </tpls>
      </n>
      <n v="900000" in="0">
        <tpls c="3">
          <tpl fld="1" item="0"/>
          <tpl hier="2" item="0"/>
          <tpl fld="0" item="4"/>
        </tpls>
      </n>
      <n v="750000" in="0">
        <tpls c="3">
          <tpl fld="1" item="0"/>
          <tpl hier="2" item="0"/>
          <tpl fld="0" item="9"/>
        </tpls>
      </n>
      <n v="600000" in="0">
        <tpls c="3">
          <tpl fld="1" item="1"/>
          <tpl hier="2" item="0"/>
          <tpl fld="0" item="4"/>
        </tpls>
      </n>
      <n v="570000" in="0">
        <tpls c="3">
          <tpl fld="1" item="2"/>
          <tpl hier="2" item="0"/>
          <tpl fld="0" item="7"/>
        </tpls>
      </n>
      <m in="0">
        <tpls c="3">
          <tpl fld="1" item="1"/>
          <tpl hier="2" item="0"/>
          <tpl fld="0" item="9"/>
        </tpls>
      </m>
      <n v="500000" in="0">
        <tpls c="3">
          <tpl fld="1" item="0"/>
          <tpl hier="2" item="0"/>
          <tpl fld="0" item="0"/>
        </tpls>
      </n>
    </entries>
    <sets count="1">
      <set count="1" maxRank="1" setDefinition="{[savedata__2].[Name].[All]}">
        <tpls c="1">
          <tpl hier="2" item="4294967295"/>
        </tpls>
      </set>
    </sets>
    <queryCache count="14">
      <query mdx="[savedata__2].[Month].&amp;[February]">
        <tpls c="1">
          <tpl fld="0" item="0"/>
        </tpls>
      </query>
      <query mdx="[Measures].[Sum of Savings]">
        <tpls c="1">
          <tpl fld="1" item="0"/>
        </tpls>
      </query>
      <query mdx="[savedata__2].[Month].&amp;[July]">
        <tpls c="1">
          <tpl fld="0" item="1"/>
        </tpls>
      </query>
      <query mdx="[savedata__2].[Month].&amp;[September]">
        <tpls c="1">
          <tpl fld="0" item="2"/>
        </tpls>
      </query>
      <query mdx="[savedata__2].[Month].[All]">
        <tpls c="1">
          <tpl hier="3" item="4294967295"/>
        </tpls>
      </query>
      <query mdx="[Measures].[Sum of Loans]">
        <tpls c="1">
          <tpl fld="1" item="1"/>
        </tpls>
      </query>
      <query mdx="[Measures].[Sum of Loanpay]">
        <tpls c="1">
          <tpl fld="1" item="2"/>
        </tpls>
      </query>
      <query mdx="[savedata__2].[Month].&amp;[August]">
        <tpls c="1">
          <tpl fld="0" item="3"/>
        </tpls>
      </query>
      <query mdx="[savedata__2].[Month].&amp;[May]">
        <tpls c="1">
          <tpl fld="0" item="4"/>
        </tpls>
      </query>
      <query mdx="[savedata__2].[Month].&amp;[October]">
        <tpls c="1">
          <tpl fld="0" item="5"/>
        </tpls>
      </query>
      <query mdx="[savedata__2].[Month].&amp;[November]">
        <tpls c="1">
          <tpl fld="0" item="6"/>
        </tpls>
      </query>
      <query mdx="[savedata__2].[Month].&amp;[June]">
        <tpls c="1">
          <tpl fld="0" item="7"/>
        </tpls>
      </query>
      <query mdx="[savedata__2].[Month].&amp;[March]">
        <tpls c="1">
          <tpl fld="0" item="8"/>
        </tpls>
      </query>
      <query mdx="[savedata__2].[Month].&amp;[April]">
        <tpls c="1">
          <tpl fld="0" item="9"/>
        </tpls>
      </query>
    </queryCache>
    <serverFormats count="1">
      <serverFormat format=""/>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4.562753124999" backgroundQuery="1" createdVersion="8" refreshedVersion="8" minRefreshableVersion="3" recordCount="0" supportSubquery="1" supportAdvancedDrill="1" xr:uid="{7F1F3B7F-45B4-4596-8296-5A33D7AFABEB}">
  <cacheSource type="external" connectionId="5"/>
  <cacheFields count="3">
    <cacheField name="[Measures].[Sum of Savings]" caption="Sum of Savings" numFmtId="0" hierarchy="8" level="32767"/>
    <cacheField name="[savedata__2].[Name].[Name]" caption="Name" numFmtId="0" hierarchy="1" level="1">
      <sharedItems containsSemiMixedTypes="0" containsNonDate="0" containsString="0"/>
    </cacheField>
    <cacheField name="[savedata__2].[Month].[Month]" caption="Month" numFmtId="0" hierarchy="2" level="1">
      <sharedItems count="10">
        <s v="April"/>
        <s v="August"/>
        <s v="February"/>
        <s v="July"/>
        <s v="June"/>
        <s v="March"/>
        <s v="May"/>
        <s v="November"/>
        <s v="October"/>
        <s v="September"/>
      </sharedItems>
    </cacheField>
  </cacheFields>
  <cacheHierarchies count="23">
    <cacheHierarchy uniqueName="[A].[Measures]" caption="Measures" attribute="1" defaultMemberUniqueName="[A].[Measures].[All]" allUniqueName="[A].[Measures].[All]" dimensionUniqueName="[A]" displayFolder="" count="0" memberValueDatatype="130" unbalanced="0"/>
    <cacheHierarchy uniqueName="[savedata__2].[Name]" caption="Name" attribute="1" defaultMemberUniqueName="[savedata__2].[Name].[All]" allUniqueName="[savedata__2].[Name].[All]" dimensionUniqueName="[savedata__2]" displayFolder="" count="2" memberValueDatatype="130" unbalanced="0">
      <fieldsUsage count="2">
        <fieldUsage x="-1"/>
        <fieldUsage x="1"/>
      </fieldsUsage>
    </cacheHierarchy>
    <cacheHierarchy uniqueName="[savedata__2].[Month]" caption="Month" attribute="1" defaultMemberUniqueName="[savedata__2].[Month].[All]" allUniqueName="[savedata__2].[Month].[All]" dimensionUniqueName="[savedata__2]" displayFolder="" count="2" memberValueDatatype="130" unbalanced="0">
      <fieldsUsage count="2">
        <fieldUsage x="-1"/>
        <fieldUsage x="2"/>
      </fieldsUsage>
    </cacheHierarchy>
    <cacheHierarchy uniqueName="[savedata__2].[Savings]" caption="Savings" attribute="1" defaultMemberUniqueName="[savedata__2].[Savings].[All]" allUniqueName="[savedata__2].[Savings].[All]" dimensionUniqueName="[savedata__2]" displayFolder="" count="0" memberValueDatatype="20" unbalanced="0"/>
    <cacheHierarchy uniqueName="[savedata__2].[Loans]" caption="Loans" attribute="1" defaultMemberUniqueName="[savedata__2].[Loans].[All]" allUniqueName="[savedata__2].[Loans].[All]" dimensionUniqueName="[savedata__2]" displayFolder="" count="0" memberValueDatatype="20" unbalanced="0"/>
    <cacheHierarchy uniqueName="[savedata__2].[Fines]" caption="Fines" attribute="1" defaultMemberUniqueName="[savedata__2].[Fines].[All]" allUniqueName="[savedata__2].[Fines].[All]" dimensionUniqueName="[savedata__2]" displayFolder="" count="0" memberValueDatatype="20" unbalanced="0"/>
    <cacheHierarchy uniqueName="[savedata__2].[Loanpay]" caption="Loanpay" attribute="1" defaultMemberUniqueName="[savedata__2].[Loanpay].[All]" allUniqueName="[savedata__2].[Loanpay].[All]" dimensionUniqueName="[savedata__2]" displayFolder="" count="0" memberValueDatatype="20" unbalanced="0"/>
    <cacheHierarchy uniqueName="[savedata__2].[Interest]" caption="Interest" attribute="1" defaultMemberUniqueName="[savedata__2].[Interest].[All]" allUniqueName="[savedata__2].[Interest].[All]" dimensionUniqueName="[savedata__2]" displayFolder="" count="0" memberValueDatatype="20" unbalanced="0"/>
    <cacheHierarchy uniqueName="[Measures].[Sum of Savings]" caption="Sum of Savings" measure="1" displayFolder="" measureGroup="savedata__2" count="0" oneField="1">
      <fieldsUsage count="1">
        <fieldUsage x="0"/>
      </fieldsUsage>
      <extLst>
        <ext xmlns:x15="http://schemas.microsoft.com/office/spreadsheetml/2010/11/main" uri="{B97F6D7D-B522-45F9-BDA1-12C45D357490}">
          <x15:cacheHierarchy aggregatedColumn="3"/>
        </ext>
      </extLst>
    </cacheHierarchy>
    <cacheHierarchy uniqueName="[Measures].[Sum of Loans]" caption="Sum of Loans" measure="1" displayFolder="" measureGroup="savedata__2" count="0">
      <extLst>
        <ext xmlns:x15="http://schemas.microsoft.com/office/spreadsheetml/2010/11/main" uri="{B97F6D7D-B522-45F9-BDA1-12C45D357490}">
          <x15:cacheHierarchy aggregatedColumn="4"/>
        </ext>
      </extLst>
    </cacheHierarchy>
    <cacheHierarchy uniqueName="[Measures].[Sum of Loanpay]" caption="Sum of Loanpay" measure="1" displayFolder="" measureGroup="savedata__2" count="0">
      <extLst>
        <ext xmlns:x15="http://schemas.microsoft.com/office/spreadsheetml/2010/11/main" uri="{B97F6D7D-B522-45F9-BDA1-12C45D357490}">
          <x15:cacheHierarchy aggregatedColumn="6"/>
        </ext>
      </extLst>
    </cacheHierarchy>
    <cacheHierarchy uniqueName="[Measures].[Sum of Interest]" caption="Sum of Interest" measure="1" displayFolder="" measureGroup="savedata__2" count="0">
      <extLst>
        <ext xmlns:x15="http://schemas.microsoft.com/office/spreadsheetml/2010/11/main" uri="{B97F6D7D-B522-45F9-BDA1-12C45D357490}">
          <x15:cacheHierarchy aggregatedColumn="7"/>
        </ext>
      </extLst>
    </cacheHierarchy>
    <cacheHierarchy uniqueName="[Measures].[Sum of Fines]" caption="Sum of Fines" measure="1" displayFolder="" measureGroup="savedata__2" count="0">
      <extLst>
        <ext xmlns:x15="http://schemas.microsoft.com/office/spreadsheetml/2010/11/main" uri="{B97F6D7D-B522-45F9-BDA1-12C45D357490}">
          <x15:cacheHierarchy aggregatedColumn="5"/>
        </ext>
      </extLst>
    </cacheHierarchy>
    <cacheHierarchy uniqueName="[Measures].[Count of Savings]" caption="Count of Savings" measure="1" displayFolder="" measureGroup="savedata__2" count="0">
      <extLst>
        <ext xmlns:x15="http://schemas.microsoft.com/office/spreadsheetml/2010/11/main" uri="{B97F6D7D-B522-45F9-BDA1-12C45D357490}">
          <x15:cacheHierarchy aggregatedColumn="3"/>
        </ext>
      </extLst>
    </cacheHierarchy>
    <cacheHierarchy uniqueName="[Measures].[Average of Savings]" caption="Average of Savings" measure="1" displayFolder="" measureGroup="savedata__2" count="0">
      <extLst>
        <ext xmlns:x15="http://schemas.microsoft.com/office/spreadsheetml/2010/11/main" uri="{B97F6D7D-B522-45F9-BDA1-12C45D357490}">
          <x15:cacheHierarchy aggregatedColumn="3"/>
        </ext>
      </extLst>
    </cacheHierarchy>
    <cacheHierarchy uniqueName="[Measures].[Outstanding Loan]" caption="Outstanding Loan" measure="1" displayFolder="" measureGroup="A" count="0"/>
    <cacheHierarchy uniqueName="[Measures].[Averave saving]" caption="Averave saving" measure="1" displayFolder="" measureGroup="A" count="0"/>
    <cacheHierarchy uniqueName="[Measures].[Average Loans/month]" caption="Average Loans/month" measure="1" displayFolder="" measureGroup="A" count="0"/>
    <cacheHierarchy uniqueName="[Measures].[Average loan/ head]" caption="Average loan/ head" measure="1" displayFolder="" measureGroup="A" count="0"/>
    <cacheHierarchy uniqueName="[Measures].[Profit]" caption="Profit" measure="1" displayFolder="" measureGroup="A" count="0"/>
    <cacheHierarchy uniqueName="[Measures].[__XL_Count A]" caption="__XL_Count A" measure="1" displayFolder="" measureGroup="A" count="0" hidden="1"/>
    <cacheHierarchy uniqueName="[Measures].[__XL_Count savedata__2]" caption="__XL_Count savedata__2" measure="1" displayFolder="" measureGroup="savedata__2" count="0" hidden="1"/>
    <cacheHierarchy uniqueName="[Measures].[__No measures defined]" caption="__No measures defined" measure="1" displayFolder="" count="0" hidden="1"/>
  </cacheHierarchies>
  <kpis count="0"/>
  <dimensions count="3">
    <dimension name="A" uniqueName="[A]" caption="A"/>
    <dimension measure="1" name="Measures" uniqueName="[Measures]" caption="Measures"/>
    <dimension name="savedata__2" uniqueName="[savedata__2]" caption="savedata__2"/>
  </dimensions>
  <measureGroups count="2">
    <measureGroup name="A" caption="A"/>
    <measureGroup name="savedata__2" caption="savedata_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4.563558333335" backgroundQuery="1" createdVersion="8" refreshedVersion="8" minRefreshableVersion="3" recordCount="0" supportSubquery="1" supportAdvancedDrill="1" xr:uid="{C7D6DB76-B60C-48E9-8B65-C5BC6484C6C4}">
  <cacheSource type="external" connectionId="5"/>
  <cacheFields count="8">
    <cacheField name="[Measures].[Sum of Savings]" caption="Sum of Savings" numFmtId="0" hierarchy="8" level="32767"/>
    <cacheField name="[savedata__2].[Name].[Name]" caption="Name" numFmtId="0" hierarchy="1" level="1">
      <sharedItems containsSemiMixedTypes="0" containsNonDate="0" containsString="0"/>
    </cacheField>
    <cacheField name="[Measures].[Sum of Loans]" caption="Sum of Loans" numFmtId="0" hierarchy="9" level="32767"/>
    <cacheField name="[Measures].[Sum of Interest]" caption="Sum of Interest" numFmtId="0" hierarchy="11" level="32767"/>
    <cacheField name="[Measures].[Sum of Fines]" caption="Sum of Fines" numFmtId="0" hierarchy="12" level="32767"/>
    <cacheField name="[Measures].[Average Loans/month]" caption="Average Loans/month" numFmtId="0" hierarchy="17" level="32767"/>
    <cacheField name="[Measures].[Average loan/ head]" caption="Average loan/ head" numFmtId="0" hierarchy="18" level="32767"/>
    <cacheField name="[Measures].[Profit]" caption="Profit" numFmtId="0" hierarchy="19" level="32767"/>
  </cacheFields>
  <cacheHierarchies count="23">
    <cacheHierarchy uniqueName="[A].[Measures]" caption="Measures" attribute="1" defaultMemberUniqueName="[A].[Measures].[All]" allUniqueName="[A].[Measures].[All]" dimensionUniqueName="[A]" displayFolder="" count="0" memberValueDatatype="130" unbalanced="0"/>
    <cacheHierarchy uniqueName="[savedata__2].[Name]" caption="Name" attribute="1" defaultMemberUniqueName="[savedata__2].[Name].[All]" allUniqueName="[savedata__2].[Name].[All]" dimensionUniqueName="[savedata__2]" displayFolder="" count="2" memberValueDatatype="130" unbalanced="0">
      <fieldsUsage count="2">
        <fieldUsage x="-1"/>
        <fieldUsage x="1"/>
      </fieldsUsage>
    </cacheHierarchy>
    <cacheHierarchy uniqueName="[savedata__2].[Month]" caption="Month" attribute="1" defaultMemberUniqueName="[savedata__2].[Month].[All]" allUniqueName="[savedata__2].[Month].[All]" dimensionUniqueName="[savedata__2]" displayFolder="" count="0" memberValueDatatype="130" unbalanced="0"/>
    <cacheHierarchy uniqueName="[savedata__2].[Savings]" caption="Savings" attribute="1" defaultMemberUniqueName="[savedata__2].[Savings].[All]" allUniqueName="[savedata__2].[Savings].[All]" dimensionUniqueName="[savedata__2]" displayFolder="" count="0" memberValueDatatype="20" unbalanced="0"/>
    <cacheHierarchy uniqueName="[savedata__2].[Loans]" caption="Loans" attribute="1" defaultMemberUniqueName="[savedata__2].[Loans].[All]" allUniqueName="[savedata__2].[Loans].[All]" dimensionUniqueName="[savedata__2]" displayFolder="" count="0" memberValueDatatype="20" unbalanced="0"/>
    <cacheHierarchy uniqueName="[savedata__2].[Fines]" caption="Fines" attribute="1" defaultMemberUniqueName="[savedata__2].[Fines].[All]" allUniqueName="[savedata__2].[Fines].[All]" dimensionUniqueName="[savedata__2]" displayFolder="" count="0" memberValueDatatype="20" unbalanced="0"/>
    <cacheHierarchy uniqueName="[savedata__2].[Loanpay]" caption="Loanpay" attribute="1" defaultMemberUniqueName="[savedata__2].[Loanpay].[All]" allUniqueName="[savedata__2].[Loanpay].[All]" dimensionUniqueName="[savedata__2]" displayFolder="" count="0" memberValueDatatype="20" unbalanced="0"/>
    <cacheHierarchy uniqueName="[savedata__2].[Interest]" caption="Interest" attribute="1" defaultMemberUniqueName="[savedata__2].[Interest].[All]" allUniqueName="[savedata__2].[Interest].[All]" dimensionUniqueName="[savedata__2]" displayFolder="" count="0" memberValueDatatype="20" unbalanced="0"/>
    <cacheHierarchy uniqueName="[Measures].[Sum of Savings]" caption="Sum of Savings" measure="1" displayFolder="" measureGroup="savedata__2" count="0" oneField="1">
      <fieldsUsage count="1">
        <fieldUsage x="0"/>
      </fieldsUsage>
      <extLst>
        <ext xmlns:x15="http://schemas.microsoft.com/office/spreadsheetml/2010/11/main" uri="{B97F6D7D-B522-45F9-BDA1-12C45D357490}">
          <x15:cacheHierarchy aggregatedColumn="3"/>
        </ext>
      </extLst>
    </cacheHierarchy>
    <cacheHierarchy uniqueName="[Measures].[Sum of Loans]" caption="Sum of Loans" measure="1" displayFolder="" measureGroup="savedata__2" count="0" oneField="1">
      <fieldsUsage count="1">
        <fieldUsage x="2"/>
      </fieldsUsage>
      <extLst>
        <ext xmlns:x15="http://schemas.microsoft.com/office/spreadsheetml/2010/11/main" uri="{B97F6D7D-B522-45F9-BDA1-12C45D357490}">
          <x15:cacheHierarchy aggregatedColumn="4"/>
        </ext>
      </extLst>
    </cacheHierarchy>
    <cacheHierarchy uniqueName="[Measures].[Sum of Loanpay]" caption="Sum of Loanpay" measure="1" displayFolder="" measureGroup="savedata__2" count="0">
      <extLst>
        <ext xmlns:x15="http://schemas.microsoft.com/office/spreadsheetml/2010/11/main" uri="{B97F6D7D-B522-45F9-BDA1-12C45D357490}">
          <x15:cacheHierarchy aggregatedColumn="6"/>
        </ext>
      </extLst>
    </cacheHierarchy>
    <cacheHierarchy uniqueName="[Measures].[Sum of Interest]" caption="Sum of Interest" measure="1" displayFolder="" measureGroup="savedata__2" count="0" oneField="1">
      <fieldsUsage count="1">
        <fieldUsage x="3"/>
      </fieldsUsage>
      <extLst>
        <ext xmlns:x15="http://schemas.microsoft.com/office/spreadsheetml/2010/11/main" uri="{B97F6D7D-B522-45F9-BDA1-12C45D357490}">
          <x15:cacheHierarchy aggregatedColumn="7"/>
        </ext>
      </extLst>
    </cacheHierarchy>
    <cacheHierarchy uniqueName="[Measures].[Sum of Fines]" caption="Sum of Fines" measure="1" displayFolder="" measureGroup="savedata__2" count="0" oneField="1">
      <fieldsUsage count="1">
        <fieldUsage x="4"/>
      </fieldsUsage>
      <extLst>
        <ext xmlns:x15="http://schemas.microsoft.com/office/spreadsheetml/2010/11/main" uri="{B97F6D7D-B522-45F9-BDA1-12C45D357490}">
          <x15:cacheHierarchy aggregatedColumn="5"/>
        </ext>
      </extLst>
    </cacheHierarchy>
    <cacheHierarchy uniqueName="[Measures].[Count of Savings]" caption="Count of Savings" measure="1" displayFolder="" measureGroup="savedata__2" count="0">
      <extLst>
        <ext xmlns:x15="http://schemas.microsoft.com/office/spreadsheetml/2010/11/main" uri="{B97F6D7D-B522-45F9-BDA1-12C45D357490}">
          <x15:cacheHierarchy aggregatedColumn="3"/>
        </ext>
      </extLst>
    </cacheHierarchy>
    <cacheHierarchy uniqueName="[Measures].[Average of Savings]" caption="Average of Savings" measure="1" displayFolder="" measureGroup="savedata__2" count="0">
      <extLst>
        <ext xmlns:x15="http://schemas.microsoft.com/office/spreadsheetml/2010/11/main" uri="{B97F6D7D-B522-45F9-BDA1-12C45D357490}">
          <x15:cacheHierarchy aggregatedColumn="3"/>
        </ext>
      </extLst>
    </cacheHierarchy>
    <cacheHierarchy uniqueName="[Measures].[Outstanding Loan]" caption="Outstanding Loan" measure="1" displayFolder="" measureGroup="A" count="0"/>
    <cacheHierarchy uniqueName="[Measures].[Averave saving]" caption="Averave saving" measure="1" displayFolder="" measureGroup="A" count="0"/>
    <cacheHierarchy uniqueName="[Measures].[Average Loans/month]" caption="Average Loans/month" measure="1" displayFolder="" measureGroup="A" count="0" oneField="1">
      <fieldsUsage count="1">
        <fieldUsage x="5"/>
      </fieldsUsage>
    </cacheHierarchy>
    <cacheHierarchy uniqueName="[Measures].[Average loan/ head]" caption="Average loan/ head" measure="1" displayFolder="" measureGroup="A" count="0" oneField="1">
      <fieldsUsage count="1">
        <fieldUsage x="6"/>
      </fieldsUsage>
    </cacheHierarchy>
    <cacheHierarchy uniqueName="[Measures].[Profit]" caption="Profit" measure="1" displayFolder="" measureGroup="A" count="0" oneField="1">
      <fieldsUsage count="1">
        <fieldUsage x="7"/>
      </fieldsUsage>
    </cacheHierarchy>
    <cacheHierarchy uniqueName="[Measures].[__XL_Count A]" caption="__XL_Count A" measure="1" displayFolder="" measureGroup="A" count="0" hidden="1"/>
    <cacheHierarchy uniqueName="[Measures].[__XL_Count savedata__2]" caption="__XL_Count savedata__2" measure="1" displayFolder="" measureGroup="savedata__2" count="0" hidden="1"/>
    <cacheHierarchy uniqueName="[Measures].[__No measures defined]" caption="__No measures defined" measure="1" displayFolder="" count="0" hidden="1"/>
  </cacheHierarchies>
  <kpis count="0"/>
  <dimensions count="3">
    <dimension name="A" uniqueName="[A]" caption="A"/>
    <dimension measure="1" name="Measures" uniqueName="[Measures]" caption="Measures"/>
    <dimension name="savedata__2" uniqueName="[savedata__2]" caption="savedata__2"/>
  </dimensions>
  <measureGroups count="2">
    <measureGroup name="A" caption="A"/>
    <measureGroup name="savedata__2" caption="savedata_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994.562753124999" backgroundQuery="1" createdVersion="3" refreshedVersion="8" minRefreshableVersion="3" recordCount="0" supportSubquery="1" supportAdvancedDrill="1" xr:uid="{DDCB5438-F9C8-4ECD-AED4-4DD65A72F1F8}">
  <cacheSource type="external" connectionId="5">
    <extLst>
      <ext xmlns:x14="http://schemas.microsoft.com/office/spreadsheetml/2009/9/main" uri="{F057638F-6D5F-4e77-A914-E7F072B9BCA8}">
        <x14:sourceConnection name="ThisWorkbookDataModel"/>
      </ext>
    </extLst>
  </cacheSource>
  <cacheFields count="0"/>
  <cacheHierarchies count="23">
    <cacheHierarchy uniqueName="[A].[Measures]" caption="Measures" attribute="1" defaultMemberUniqueName="[A].[Measures].[All]" allUniqueName="[A].[Measures].[All]" dimensionUniqueName="[A]" displayFolder="" count="0" memberValueDatatype="130" unbalanced="0"/>
    <cacheHierarchy uniqueName="[savedata__2].[Name]" caption="Name" attribute="1" defaultMemberUniqueName="[savedata__2].[Name].[All]" allUniqueName="[savedata__2].[Name].[All]" dimensionUniqueName="[savedata__2]" displayFolder="" count="2" memberValueDatatype="130" unbalanced="0"/>
    <cacheHierarchy uniqueName="[savedata__2].[Month]" caption="Month" attribute="1" defaultMemberUniqueName="[savedata__2].[Month].[All]" allUniqueName="[savedata__2].[Month].[All]" dimensionUniqueName="[savedata__2]" displayFolder="" count="0" memberValueDatatype="130" unbalanced="0"/>
    <cacheHierarchy uniqueName="[savedata__2].[Savings]" caption="Savings" attribute="1" defaultMemberUniqueName="[savedata__2].[Savings].[All]" allUniqueName="[savedata__2].[Savings].[All]" dimensionUniqueName="[savedata__2]" displayFolder="" count="0" memberValueDatatype="20" unbalanced="0"/>
    <cacheHierarchy uniqueName="[savedata__2].[Loans]" caption="Loans" attribute="1" defaultMemberUniqueName="[savedata__2].[Loans].[All]" allUniqueName="[savedata__2].[Loans].[All]" dimensionUniqueName="[savedata__2]" displayFolder="" count="0" memberValueDatatype="20" unbalanced="0"/>
    <cacheHierarchy uniqueName="[savedata__2].[Fines]" caption="Fines" attribute="1" defaultMemberUniqueName="[savedata__2].[Fines].[All]" allUniqueName="[savedata__2].[Fines].[All]" dimensionUniqueName="[savedata__2]" displayFolder="" count="0" memberValueDatatype="20" unbalanced="0"/>
    <cacheHierarchy uniqueName="[savedata__2].[Loanpay]" caption="Loanpay" attribute="1" defaultMemberUniqueName="[savedata__2].[Loanpay].[All]" allUniqueName="[savedata__2].[Loanpay].[All]" dimensionUniqueName="[savedata__2]" displayFolder="" count="0" memberValueDatatype="20" unbalanced="0"/>
    <cacheHierarchy uniqueName="[savedata__2].[Interest]" caption="Interest" attribute="1" defaultMemberUniqueName="[savedata__2].[Interest].[All]" allUniqueName="[savedata__2].[Interest].[All]" dimensionUniqueName="[savedata__2]" displayFolder="" count="0" memberValueDatatype="20" unbalanced="0"/>
    <cacheHierarchy uniqueName="[Measures].[Sum of Savings]" caption="Sum of Savings" measure="1" displayFolder="" measureGroup="savedata__2" count="0">
      <extLst>
        <ext xmlns:x15="http://schemas.microsoft.com/office/spreadsheetml/2010/11/main" uri="{B97F6D7D-B522-45F9-BDA1-12C45D357490}">
          <x15:cacheHierarchy aggregatedColumn="3"/>
        </ext>
      </extLst>
    </cacheHierarchy>
    <cacheHierarchy uniqueName="[Measures].[Sum of Loans]" caption="Sum of Loans" measure="1" displayFolder="" measureGroup="savedata__2" count="0">
      <extLst>
        <ext xmlns:x15="http://schemas.microsoft.com/office/spreadsheetml/2010/11/main" uri="{B97F6D7D-B522-45F9-BDA1-12C45D357490}">
          <x15:cacheHierarchy aggregatedColumn="4"/>
        </ext>
      </extLst>
    </cacheHierarchy>
    <cacheHierarchy uniqueName="[Measures].[Sum of Loanpay]" caption="Sum of Loanpay" measure="1" displayFolder="" measureGroup="savedata__2" count="0">
      <extLst>
        <ext xmlns:x15="http://schemas.microsoft.com/office/spreadsheetml/2010/11/main" uri="{B97F6D7D-B522-45F9-BDA1-12C45D357490}">
          <x15:cacheHierarchy aggregatedColumn="6"/>
        </ext>
      </extLst>
    </cacheHierarchy>
    <cacheHierarchy uniqueName="[Measures].[Sum of Interest]" caption="Sum of Interest" measure="1" displayFolder="" measureGroup="savedata__2" count="0">
      <extLst>
        <ext xmlns:x15="http://schemas.microsoft.com/office/spreadsheetml/2010/11/main" uri="{B97F6D7D-B522-45F9-BDA1-12C45D357490}">
          <x15:cacheHierarchy aggregatedColumn="7"/>
        </ext>
      </extLst>
    </cacheHierarchy>
    <cacheHierarchy uniqueName="[Measures].[Sum of Fines]" caption="Sum of Fines" measure="1" displayFolder="" measureGroup="savedata__2" count="0">
      <extLst>
        <ext xmlns:x15="http://schemas.microsoft.com/office/spreadsheetml/2010/11/main" uri="{B97F6D7D-B522-45F9-BDA1-12C45D357490}">
          <x15:cacheHierarchy aggregatedColumn="5"/>
        </ext>
      </extLst>
    </cacheHierarchy>
    <cacheHierarchy uniqueName="[Measures].[Count of Savings]" caption="Count of Savings" measure="1" displayFolder="" measureGroup="savedata__2" count="0">
      <extLst>
        <ext xmlns:x15="http://schemas.microsoft.com/office/spreadsheetml/2010/11/main" uri="{B97F6D7D-B522-45F9-BDA1-12C45D357490}">
          <x15:cacheHierarchy aggregatedColumn="3"/>
        </ext>
      </extLst>
    </cacheHierarchy>
    <cacheHierarchy uniqueName="[Measures].[Average of Savings]" caption="Average of Savings" measure="1" displayFolder="" measureGroup="savedata__2" count="0">
      <extLst>
        <ext xmlns:x15="http://schemas.microsoft.com/office/spreadsheetml/2010/11/main" uri="{B97F6D7D-B522-45F9-BDA1-12C45D357490}">
          <x15:cacheHierarchy aggregatedColumn="3"/>
        </ext>
      </extLst>
    </cacheHierarchy>
    <cacheHierarchy uniqueName="[Measures].[Outstanding Loan]" caption="Outstanding Loan" measure="1" displayFolder="" measureGroup="A" count="0"/>
    <cacheHierarchy uniqueName="[Measures].[Averave saving]" caption="Averave saving" measure="1" displayFolder="" measureGroup="A" count="0"/>
    <cacheHierarchy uniqueName="[Measures].[Average Loans/month]" caption="Average Loans/month" measure="1" displayFolder="" measureGroup="A" count="0"/>
    <cacheHierarchy uniqueName="[Measures].[Average loan/ head]" caption="Average loan/ head" measure="1" displayFolder="" measureGroup="A" count="0"/>
    <cacheHierarchy uniqueName="[Measures].[Profit]" caption="Profit" measure="1" displayFolder="" measureGroup="A" count="0"/>
    <cacheHierarchy uniqueName="[Measures].[__XL_Count A]" caption="__XL_Count A" measure="1" displayFolder="" measureGroup="A" count="0" hidden="1"/>
    <cacheHierarchy uniqueName="[Measures].[__XL_Count savedata__2]" caption="__XL_Count savedata__2" measure="1" displayFolder="" measureGroup="savedata__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069522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AC69F0-31DE-4CD8-B26D-C5A239B2694D}" name="PivotTable9" cacheId="22" applyNumberFormats="0" applyBorderFormats="0" applyFontFormats="0" applyPatternFormats="0" applyAlignmentFormats="0" applyWidthHeightFormats="1" dataCaption="Values" tag="ef5cac08-15c9-4e5e-a918-6a6ad7873973" updatedVersion="8" minRefreshableVersion="3" useAutoFormatting="1" subtotalHiddenItems="1" itemPrintTitles="1" createdVersion="8" indent="0" outline="1" outlineData="1" multipleFieldFilters="0" chartFormat="8">
  <location ref="E23:F34"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dataFields count="1">
    <dataField name="Sum of Savings" fld="0" baseField="0" baseItem="0" numFmtId="164"/>
  </dataFields>
  <formats count="4">
    <format dxfId="49">
      <pivotArea outline="0" collapsedLevelsAreSubtotals="1" fieldPosition="0">
        <references count="1">
          <reference field="4294967294" count="1" selected="0">
            <x v="0"/>
          </reference>
        </references>
      </pivotArea>
    </format>
    <format dxfId="48">
      <pivotArea type="all" dataOnly="0" outline="0" fieldPosition="0"/>
    </format>
    <format dxfId="47">
      <pivotArea outline="0" collapsedLevelsAreSubtotals="1" fieldPosition="0"/>
    </format>
    <format dxfId="46">
      <pivotArea dataOnly="0" labelOnly="1" outline="0" fieldPosition="0">
        <references count="1">
          <reference field="4294967294" count="1">
            <x v="0"/>
          </reference>
        </references>
      </pivotArea>
    </format>
  </formats>
  <chartFormats count="1">
    <chartFormat chart="5" format="8"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members count="1" level="1">
        <member name="[savedata__2].[Name].&amp;[Hamis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save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F3CAFA-DFAF-4BF7-8616-2CCDF626E3B7}" name="PivotTable1" cacheId="32" applyNumberFormats="0" applyBorderFormats="0" applyFontFormats="0" applyPatternFormats="0" applyAlignmentFormats="0" applyWidthHeightFormats="1" dataCaption="Values" tag="8c367470-e665-4ad5-9b19-921287f31aad" updatedVersion="8" minRefreshableVersion="3" useAutoFormatting="1" subtotalHiddenItems="1" itemPrintTitles="1" createdVersion="8" indent="0" outline="1" outlineData="1" multipleFieldFilters="0" chartFormat="8">
  <location ref="B4:H5" firstHeaderRow="0" firstDataRow="1" firstDataCol="0"/>
  <pivotFields count="8">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7">
    <i>
      <x/>
    </i>
    <i i="1">
      <x v="1"/>
    </i>
    <i i="2">
      <x v="2"/>
    </i>
    <i i="3">
      <x v="3"/>
    </i>
    <i i="4">
      <x v="4"/>
    </i>
    <i i="5">
      <x v="5"/>
    </i>
    <i i="6">
      <x v="6"/>
    </i>
  </colItems>
  <dataFields count="7">
    <dataField name="Sum of Savings" fld="0" baseField="0" baseItem="0" numFmtId="164"/>
    <dataField name="Sum of Loans" fld="2" baseField="0" baseItem="0" numFmtId="164"/>
    <dataField name="Sum of Interest" fld="3" baseField="0" baseItem="0" numFmtId="164"/>
    <dataField name="Sum of Fines" fld="4" baseField="0" baseItem="0" numFmtId="164"/>
    <dataField fld="5" subtotal="count" baseField="0" baseItem="0" numFmtId="164"/>
    <dataField fld="6" subtotal="count" baseField="0" baseItem="0" numFmtId="164"/>
    <dataField fld="7" subtotal="count" baseField="0" baseItem="0" numFmtId="164"/>
  </dataFields>
  <formats count="10">
    <format dxfId="29">
      <pivotArea outline="0" collapsedLevelsAreSubtotals="1" fieldPosition="0">
        <references count="1">
          <reference field="4294967294" count="1" selected="0">
            <x v="0"/>
          </reference>
        </references>
      </pivotArea>
    </format>
    <format dxfId="30">
      <pivotArea type="all" dataOnly="0" outline="0" fieldPosition="0"/>
    </format>
    <format dxfId="31">
      <pivotArea outline="0" collapsedLevelsAreSubtotals="1" fieldPosition="0"/>
    </format>
    <format dxfId="32">
      <pivotArea dataOnly="0" labelOnly="1" outline="0" fieldPosition="0">
        <references count="1">
          <reference field="4294967294" count="1">
            <x v="0"/>
          </reference>
        </references>
      </pivotArea>
    </format>
    <format dxfId="33">
      <pivotArea outline="0" collapsedLevelsAreSubtotals="1" fieldPosition="0">
        <references count="1">
          <reference field="4294967294" count="1" selected="0">
            <x v="1"/>
          </reference>
        </references>
      </pivotArea>
    </format>
    <format dxfId="34">
      <pivotArea outline="0" collapsedLevelsAreSubtotals="1" fieldPosition="0">
        <references count="1">
          <reference field="4294967294" count="1" selected="0">
            <x v="2"/>
          </reference>
        </references>
      </pivotArea>
    </format>
    <format dxfId="35">
      <pivotArea outline="0" collapsedLevelsAreSubtotals="1" fieldPosition="0">
        <references count="1">
          <reference field="4294967294" count="1" selected="0">
            <x v="3"/>
          </reference>
        </references>
      </pivotArea>
    </format>
    <format dxfId="36">
      <pivotArea outline="0" collapsedLevelsAreSubtotals="1" fieldPosition="0">
        <references count="1">
          <reference field="4294967294" count="1" selected="0">
            <x v="4"/>
          </reference>
        </references>
      </pivotArea>
    </format>
    <format dxfId="37">
      <pivotArea outline="0" collapsedLevelsAreSubtotals="1" fieldPosition="0">
        <references count="1">
          <reference field="4294967294" count="1" selected="0">
            <x v="5"/>
          </reference>
        </references>
      </pivotArea>
    </format>
    <format dxfId="0">
      <pivotArea outline="0" collapsedLevelsAreSubtotals="1" fieldPosition="0">
        <references count="1">
          <reference field="4294967294" count="1" selected="0">
            <x v="6"/>
          </reference>
        </references>
      </pivotArea>
    </format>
  </formats>
  <chartFormats count="1">
    <chartFormat chart="5" format="8"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members count="1" level="1">
        <member name="[savedata__2].[Name].&amp;[Hamis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savedata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D351555A-1AD7-4C5A-B97F-E72BDE0A4236}" autoFormatId="16" applyNumberFormats="0" applyBorderFormats="0" applyFontFormats="0" applyPatternFormats="0" applyAlignmentFormats="0" applyWidthHeightFormats="0">
  <queryTableRefresh nextId="8">
    <queryTableFields count="7">
      <queryTableField id="1" name="Name" tableColumnId="1"/>
      <queryTableField id="2" name="Month" tableColumnId="2"/>
      <queryTableField id="3" name="Savings" tableColumnId="3"/>
      <queryTableField id="4" name="Loans" tableColumnId="4"/>
      <queryTableField id="5" name="Fines" tableColumnId="5"/>
      <queryTableField id="6" name="Loanpay" tableColumnId="6"/>
      <queryTableField id="7" name="Interest"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1376F54-4D57-4CAE-9F0B-1A84AA86C17A}" autoFormatId="16" applyNumberFormats="0" applyBorderFormats="0" applyFontFormats="0" applyPatternFormats="0" applyAlignmentFormats="0" applyWidthHeightFormats="0">
  <queryTableRefresh nextId="8">
    <queryTableFields count="7">
      <queryTableField id="1" name="savedata__2[Name]" tableColumnId="1"/>
      <queryTableField id="2" name="savedata__2[Month]" tableColumnId="2"/>
      <queryTableField id="3" name="savedata__2[Savings]" tableColumnId="3"/>
      <queryTableField id="4" name="savedata__2[Loans]" tableColumnId="4"/>
      <queryTableField id="5" name="savedata__2[Fines]" tableColumnId="5"/>
      <queryTableField id="6" name="savedata__2[Loanpay]" tableColumnId="6"/>
      <queryTableField id="7" name="savedata__2[Interest]" tableColumnId="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52F4B7D6-1739-416B-BC32-EAC6D8D1FF1C}" sourceName="[savedata__2].[Name]">
  <data>
    <olap pivotCacheId="1906952227">
      <levels count="2">
        <level uniqueName="[savedata__2].[Name].[(All)]" sourceCaption="(All)" count="0"/>
        <level uniqueName="[savedata__2].[Name].[Name]" sourceCaption="Name" count="7">
          <ranges>
            <range startItem="0">
              <i n="[savedata__2].[Name].&amp;[Bariki]" c="Bariki"/>
              <i n="[savedata__2].[Name].&amp;[Emmanuel]" c="Emmanuel"/>
              <i n="[savedata__2].[Name].&amp;[Hamisi]" c="Hamisi"/>
              <i n="[savedata__2].[Name].&amp;[Martha]" c="Martha"/>
              <i n="[savedata__2].[Name].&amp;[Mowen]" c="Mowen"/>
              <i n="[savedata__2].[Name].&amp;[Raymond]" c="Raymond"/>
              <i n="[savedata__2].[Name].&amp;[Shamimu]" c="Shamimu"/>
            </range>
          </ranges>
        </level>
      </levels>
      <selections count="1">
        <selection n="[savedata__2].[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63F243FC-66D2-4E81-9685-08BCAAE78969}" cache="Slicer_Name" caption="Name" columnCount="7" showCaption="0" level="1" style="SlicerStyleLight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D3A794-8511-4599-BB86-3D2FC690213C}" name="savedata__2" displayName="savedata__2" ref="A1:G72" tableType="queryTable" totalsRowCount="1">
  <autoFilter ref="A1:G71" xr:uid="{6ED3A794-8511-4599-BB86-3D2FC690213C}"/>
  <tableColumns count="7">
    <tableColumn id="1" xr3:uid="{59A26F5B-2C61-4E6A-83A1-CA91DCC19347}" uniqueName="1" name="Name" queryTableFieldId="1" dataDxfId="39"/>
    <tableColumn id="2" xr3:uid="{E4F5F5A5-ED49-4FDA-B916-22F167B84A06}" uniqueName="2" name="Month" queryTableFieldId="2" dataDxfId="38"/>
    <tableColumn id="3" xr3:uid="{2C816557-9780-4773-9F60-D3F190AC3CC4}" uniqueName="3" name="Savings" queryTableFieldId="3"/>
    <tableColumn id="4" xr3:uid="{D834E14D-6054-4E8C-8D5D-5D57DBC498F3}" uniqueName="4" name="Loans" queryTableFieldId="4"/>
    <tableColumn id="5" xr3:uid="{12EA920B-D5D8-4BF7-A557-C2668FF8E7E6}" uniqueName="5" name="Fines" queryTableFieldId="5"/>
    <tableColumn id="6" xr3:uid="{897BDD5A-C305-4885-AAD1-4202900459D4}" uniqueName="6" name="Loanpay" queryTableFieldId="6"/>
    <tableColumn id="7" xr3:uid="{578127DC-E0A2-4E00-B913-18AC1AD9B4ED}" uniqueName="7" name="Interest"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D91CFD-8A2F-4D5C-92FA-E410D66CCA69}" name="Table_ExternalData_1" displayName="Table_ExternalData_1" ref="A3:G73" tableType="queryTable" totalsRowShown="0">
  <autoFilter ref="A3:G73" xr:uid="{DCD91CFD-8A2F-4D5C-92FA-E410D66CCA69}"/>
  <tableColumns count="7">
    <tableColumn id="1" xr3:uid="{3C41EF41-C67E-42E3-BB6C-197DD6EA5189}" uniqueName="1" name="savedata__2[Name]" queryTableFieldId="1"/>
    <tableColumn id="2" xr3:uid="{885A5DD4-11BD-474A-BD49-4898DDED141D}" uniqueName="2" name="savedata__2[Month]" queryTableFieldId="2"/>
    <tableColumn id="3" xr3:uid="{6E81A9CC-5E39-487F-BDA7-566A9447AD6B}" uniqueName="3" name="savedata__2[Savings]" queryTableFieldId="3"/>
    <tableColumn id="4" xr3:uid="{4375C98A-3FF9-44F3-A62E-5776C05C07A1}" uniqueName="4" name="savedata__2[Loans]" queryTableFieldId="4"/>
    <tableColumn id="5" xr3:uid="{D3392CC9-5172-4009-86A2-D2749B58A51D}" uniqueName="5" name="savedata__2[Fines]" queryTableFieldId="5"/>
    <tableColumn id="6" xr3:uid="{2859D6F0-54E8-48FE-AF3B-52D159497E7F}" uniqueName="6" name="savedata__2[Loanpay]" queryTableFieldId="6"/>
    <tableColumn id="7" xr3:uid="{E0DC0C0E-C153-4A6A-AC61-F37E320B1FE5}" uniqueName="7" name="savedata__2[Interest]" queryTableField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A6C93D-72A5-4409-85E2-D95BDA7945F1}" name="Table2" displayName="Table2" ref="B26:C36" totalsRowShown="0" headerRowDxfId="45" headerRowBorderDxfId="44" tableBorderDxfId="43" totalsRowBorderDxfId="42">
  <autoFilter ref="B26:C36" xr:uid="{58A6C93D-72A5-4409-85E2-D95BDA7945F1}"/>
  <tableColumns count="2">
    <tableColumn id="1" xr3:uid="{CB69FCCD-3335-4830-BF2D-3DFEE24B6F90}" name="Year" dataDxfId="41"/>
    <tableColumn id="2" xr3:uid="{F7D8AD30-F6F3-45D1-9939-346523F45A07}" name="Sum of Savings" dataDxfId="40">
      <calculatedColumnFormula>_xlfn.IFS($D$8=1,K2,$D$8=2,M2,$D$8=3,N2)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69745-06A2-486A-9466-471F72E36932}">
  <dimension ref="A1:G71"/>
  <sheetViews>
    <sheetView workbookViewId="0">
      <pane ySplit="1" topLeftCell="A2" activePane="bottomLeft" state="frozen"/>
      <selection pane="bottomLeft" activeCell="D78" sqref="D78"/>
    </sheetView>
  </sheetViews>
  <sheetFormatPr defaultRowHeight="14.5" x14ac:dyDescent="0.35"/>
  <cols>
    <col min="1" max="1" width="9.7265625" bestFit="1" customWidth="1"/>
    <col min="2" max="2" width="9.90625" bestFit="1" customWidth="1"/>
    <col min="3" max="3" width="9.1796875" bestFit="1" customWidth="1"/>
    <col min="4" max="4" width="7.90625" bestFit="1" customWidth="1"/>
    <col min="5" max="5" width="7.36328125" bestFit="1" customWidth="1"/>
    <col min="6" max="6" width="10.08984375" bestFit="1" customWidth="1"/>
    <col min="7" max="7" width="9.7265625" bestFit="1" customWidth="1"/>
  </cols>
  <sheetData>
    <row r="1" spans="1:7" x14ac:dyDescent="0.35">
      <c r="A1" t="s">
        <v>21</v>
      </c>
      <c r="B1" t="s">
        <v>0</v>
      </c>
      <c r="C1" t="s">
        <v>1</v>
      </c>
      <c r="D1" t="s">
        <v>2</v>
      </c>
      <c r="E1" t="s">
        <v>3</v>
      </c>
      <c r="F1" t="s">
        <v>4</v>
      </c>
      <c r="G1" t="s">
        <v>5</v>
      </c>
    </row>
    <row r="2" spans="1:7" x14ac:dyDescent="0.35">
      <c r="A2" t="s">
        <v>6</v>
      </c>
      <c r="B2" t="s">
        <v>7</v>
      </c>
    </row>
    <row r="3" spans="1:7" x14ac:dyDescent="0.35">
      <c r="A3" t="s">
        <v>8</v>
      </c>
      <c r="B3" t="s">
        <v>7</v>
      </c>
      <c r="C3">
        <v>100000</v>
      </c>
    </row>
    <row r="4" spans="1:7" x14ac:dyDescent="0.35">
      <c r="A4" t="s">
        <v>9</v>
      </c>
      <c r="B4" t="s">
        <v>7</v>
      </c>
    </row>
    <row r="5" spans="1:7" x14ac:dyDescent="0.35">
      <c r="A5" t="s">
        <v>10</v>
      </c>
      <c r="B5" t="s">
        <v>7</v>
      </c>
      <c r="C5">
        <v>100000</v>
      </c>
    </row>
    <row r="6" spans="1:7" x14ac:dyDescent="0.35">
      <c r="A6" t="s">
        <v>11</v>
      </c>
      <c r="B6" t="s">
        <v>7</v>
      </c>
      <c r="C6">
        <v>100000</v>
      </c>
    </row>
    <row r="7" spans="1:7" x14ac:dyDescent="0.35">
      <c r="A7" t="s">
        <v>12</v>
      </c>
      <c r="B7" t="s">
        <v>7</v>
      </c>
      <c r="C7">
        <v>100000</v>
      </c>
    </row>
    <row r="8" spans="1:7" x14ac:dyDescent="0.35">
      <c r="A8" t="s">
        <v>13</v>
      </c>
      <c r="B8" t="s">
        <v>7</v>
      </c>
      <c r="C8">
        <v>100000</v>
      </c>
    </row>
    <row r="9" spans="1:7" x14ac:dyDescent="0.35">
      <c r="A9" t="s">
        <v>6</v>
      </c>
      <c r="B9" t="s">
        <v>14</v>
      </c>
      <c r="C9">
        <v>100000</v>
      </c>
    </row>
    <row r="10" spans="1:7" x14ac:dyDescent="0.35">
      <c r="A10" t="s">
        <v>8</v>
      </c>
      <c r="B10" t="s">
        <v>14</v>
      </c>
      <c r="C10">
        <v>100000</v>
      </c>
    </row>
    <row r="11" spans="1:7" x14ac:dyDescent="0.35">
      <c r="A11" t="s">
        <v>9</v>
      </c>
      <c r="B11" t="s">
        <v>14</v>
      </c>
      <c r="C11">
        <v>150000</v>
      </c>
    </row>
    <row r="12" spans="1:7" x14ac:dyDescent="0.35">
      <c r="A12" t="s">
        <v>10</v>
      </c>
      <c r="B12" t="s">
        <v>14</v>
      </c>
      <c r="C12">
        <v>100000</v>
      </c>
    </row>
    <row r="13" spans="1:7" x14ac:dyDescent="0.35">
      <c r="A13" t="s">
        <v>11</v>
      </c>
      <c r="B13" t="s">
        <v>14</v>
      </c>
      <c r="C13">
        <v>100000</v>
      </c>
    </row>
    <row r="14" spans="1:7" x14ac:dyDescent="0.35">
      <c r="A14" t="s">
        <v>12</v>
      </c>
      <c r="B14" t="s">
        <v>14</v>
      </c>
      <c r="C14">
        <v>100000</v>
      </c>
    </row>
    <row r="15" spans="1:7" x14ac:dyDescent="0.35">
      <c r="A15" t="s">
        <v>13</v>
      </c>
      <c r="B15" t="s">
        <v>14</v>
      </c>
      <c r="C15">
        <v>100000</v>
      </c>
    </row>
    <row r="16" spans="1:7" x14ac:dyDescent="0.35">
      <c r="A16" t="s">
        <v>6</v>
      </c>
      <c r="B16" t="s">
        <v>15</v>
      </c>
      <c r="C16">
        <v>100000</v>
      </c>
    </row>
    <row r="17" spans="1:7" x14ac:dyDescent="0.35">
      <c r="A17" t="s">
        <v>8</v>
      </c>
      <c r="B17" t="s">
        <v>15</v>
      </c>
      <c r="C17">
        <v>100000</v>
      </c>
    </row>
    <row r="18" spans="1:7" x14ac:dyDescent="0.35">
      <c r="A18" t="s">
        <v>9</v>
      </c>
      <c r="B18" t="s">
        <v>15</v>
      </c>
      <c r="C18">
        <v>150000</v>
      </c>
    </row>
    <row r="19" spans="1:7" x14ac:dyDescent="0.35">
      <c r="A19" t="s">
        <v>10</v>
      </c>
      <c r="B19" t="s">
        <v>15</v>
      </c>
      <c r="C19">
        <v>100000</v>
      </c>
    </row>
    <row r="20" spans="1:7" x14ac:dyDescent="0.35">
      <c r="A20" t="s">
        <v>11</v>
      </c>
      <c r="B20" t="s">
        <v>15</v>
      </c>
      <c r="C20">
        <v>100000</v>
      </c>
    </row>
    <row r="21" spans="1:7" x14ac:dyDescent="0.35">
      <c r="A21" t="s">
        <v>12</v>
      </c>
      <c r="B21" t="s">
        <v>15</v>
      </c>
      <c r="C21">
        <v>100000</v>
      </c>
    </row>
    <row r="22" spans="1:7" x14ac:dyDescent="0.35">
      <c r="A22" t="s">
        <v>13</v>
      </c>
      <c r="B22" t="s">
        <v>15</v>
      </c>
      <c r="C22">
        <v>100000</v>
      </c>
    </row>
    <row r="23" spans="1:7" x14ac:dyDescent="0.35">
      <c r="A23" t="s">
        <v>6</v>
      </c>
      <c r="B23" t="s">
        <v>16</v>
      </c>
      <c r="C23">
        <v>250000</v>
      </c>
    </row>
    <row r="24" spans="1:7" x14ac:dyDescent="0.35">
      <c r="A24" t="s">
        <v>8</v>
      </c>
      <c r="B24" t="s">
        <v>16</v>
      </c>
      <c r="C24">
        <v>100000</v>
      </c>
    </row>
    <row r="25" spans="1:7" x14ac:dyDescent="0.35">
      <c r="A25" t="s">
        <v>9</v>
      </c>
      <c r="B25" t="s">
        <v>16</v>
      </c>
      <c r="C25">
        <v>150000</v>
      </c>
      <c r="D25">
        <v>100000</v>
      </c>
      <c r="F25">
        <v>105000</v>
      </c>
      <c r="G25">
        <v>5000</v>
      </c>
    </row>
    <row r="26" spans="1:7" x14ac:dyDescent="0.35">
      <c r="A26" t="s">
        <v>10</v>
      </c>
      <c r="B26" t="s">
        <v>16</v>
      </c>
      <c r="C26">
        <v>100000</v>
      </c>
    </row>
    <row r="27" spans="1:7" x14ac:dyDescent="0.35">
      <c r="A27" t="s">
        <v>11</v>
      </c>
      <c r="B27" t="s">
        <v>16</v>
      </c>
      <c r="C27">
        <v>100000</v>
      </c>
    </row>
    <row r="28" spans="1:7" x14ac:dyDescent="0.35">
      <c r="A28" t="s">
        <v>12</v>
      </c>
      <c r="B28" t="s">
        <v>16</v>
      </c>
      <c r="C28">
        <v>100000</v>
      </c>
    </row>
    <row r="29" spans="1:7" x14ac:dyDescent="0.35">
      <c r="A29" t="s">
        <v>13</v>
      </c>
      <c r="B29" t="s">
        <v>16</v>
      </c>
      <c r="C29">
        <v>100000</v>
      </c>
      <c r="D29">
        <v>500000</v>
      </c>
      <c r="F29">
        <v>275000</v>
      </c>
      <c r="G29">
        <v>25000</v>
      </c>
    </row>
    <row r="30" spans="1:7" x14ac:dyDescent="0.35">
      <c r="A30" t="s">
        <v>6</v>
      </c>
      <c r="B30" t="s">
        <v>17</v>
      </c>
      <c r="C30">
        <v>150000</v>
      </c>
    </row>
    <row r="31" spans="1:7" x14ac:dyDescent="0.35">
      <c r="A31" t="s">
        <v>8</v>
      </c>
      <c r="B31" t="s">
        <v>17</v>
      </c>
      <c r="C31">
        <v>100000</v>
      </c>
    </row>
    <row r="32" spans="1:7" x14ac:dyDescent="0.35">
      <c r="A32" t="s">
        <v>9</v>
      </c>
      <c r="B32" t="s">
        <v>17</v>
      </c>
      <c r="C32">
        <v>100000</v>
      </c>
      <c r="D32">
        <v>650000</v>
      </c>
      <c r="F32">
        <v>200000</v>
      </c>
      <c r="G32">
        <v>65000</v>
      </c>
    </row>
    <row r="33" spans="1:7" x14ac:dyDescent="0.35">
      <c r="A33" t="s">
        <v>10</v>
      </c>
      <c r="B33" t="s">
        <v>17</v>
      </c>
      <c r="C33">
        <v>100000</v>
      </c>
      <c r="D33">
        <v>1200000</v>
      </c>
      <c r="F33">
        <v>220000</v>
      </c>
      <c r="G33">
        <v>120000</v>
      </c>
    </row>
    <row r="34" spans="1:7" x14ac:dyDescent="0.35">
      <c r="A34" t="s">
        <v>11</v>
      </c>
      <c r="B34" t="s">
        <v>17</v>
      </c>
      <c r="C34">
        <v>100000</v>
      </c>
      <c r="D34">
        <v>500000</v>
      </c>
      <c r="E34">
        <v>5000</v>
      </c>
      <c r="G34">
        <v>50000</v>
      </c>
    </row>
    <row r="35" spans="1:7" x14ac:dyDescent="0.35">
      <c r="A35" t="s">
        <v>12</v>
      </c>
      <c r="B35" t="s">
        <v>17</v>
      </c>
      <c r="C35">
        <v>100000</v>
      </c>
    </row>
    <row r="36" spans="1:7" x14ac:dyDescent="0.35">
      <c r="A36" t="s">
        <v>13</v>
      </c>
      <c r="B36" t="s">
        <v>17</v>
      </c>
      <c r="C36">
        <v>100000</v>
      </c>
      <c r="F36">
        <v>150000</v>
      </c>
    </row>
    <row r="37" spans="1:7" x14ac:dyDescent="0.35">
      <c r="A37" t="s">
        <v>6</v>
      </c>
      <c r="B37" t="s">
        <v>18</v>
      </c>
      <c r="C37">
        <v>151000</v>
      </c>
    </row>
    <row r="38" spans="1:7" x14ac:dyDescent="0.35">
      <c r="A38" t="s">
        <v>8</v>
      </c>
      <c r="B38" t="s">
        <v>18</v>
      </c>
      <c r="C38">
        <v>100000</v>
      </c>
    </row>
    <row r="39" spans="1:7" x14ac:dyDescent="0.35">
      <c r="A39" t="s">
        <v>9</v>
      </c>
      <c r="B39" t="s">
        <v>18</v>
      </c>
      <c r="C39">
        <v>100000</v>
      </c>
      <c r="F39">
        <v>200000</v>
      </c>
    </row>
    <row r="40" spans="1:7" x14ac:dyDescent="0.35">
      <c r="A40" t="s">
        <v>10</v>
      </c>
      <c r="B40" t="s">
        <v>18</v>
      </c>
      <c r="C40">
        <v>100000</v>
      </c>
      <c r="F40">
        <v>220000</v>
      </c>
    </row>
    <row r="41" spans="1:7" x14ac:dyDescent="0.35">
      <c r="A41" t="s">
        <v>11</v>
      </c>
      <c r="B41" t="s">
        <v>18</v>
      </c>
      <c r="C41">
        <v>100000</v>
      </c>
      <c r="F41">
        <v>184000</v>
      </c>
    </row>
    <row r="42" spans="1:7" x14ac:dyDescent="0.35">
      <c r="A42" t="s">
        <v>12</v>
      </c>
      <c r="B42" t="s">
        <v>18</v>
      </c>
      <c r="C42">
        <v>100000</v>
      </c>
      <c r="D42">
        <v>100000</v>
      </c>
      <c r="G42">
        <v>10000</v>
      </c>
    </row>
    <row r="43" spans="1:7" x14ac:dyDescent="0.35">
      <c r="A43" t="s">
        <v>13</v>
      </c>
      <c r="B43" t="s">
        <v>18</v>
      </c>
      <c r="C43">
        <v>100000</v>
      </c>
      <c r="F43">
        <v>100000</v>
      </c>
    </row>
    <row r="44" spans="1:7" x14ac:dyDescent="0.35">
      <c r="A44" t="s">
        <v>6</v>
      </c>
      <c r="B44" t="s">
        <v>19</v>
      </c>
      <c r="C44">
        <v>100000</v>
      </c>
      <c r="D44">
        <v>500000</v>
      </c>
      <c r="F44">
        <v>250000</v>
      </c>
      <c r="G44">
        <v>50000</v>
      </c>
    </row>
    <row r="45" spans="1:7" x14ac:dyDescent="0.35">
      <c r="A45" t="s">
        <v>8</v>
      </c>
      <c r="B45" t="s">
        <v>19</v>
      </c>
      <c r="C45">
        <v>100000</v>
      </c>
      <c r="D45">
        <v>1000000</v>
      </c>
      <c r="F45">
        <v>300000</v>
      </c>
      <c r="G45">
        <v>100000</v>
      </c>
    </row>
    <row r="46" spans="1:7" x14ac:dyDescent="0.35">
      <c r="A46" t="s">
        <v>9</v>
      </c>
      <c r="B46" t="s">
        <v>19</v>
      </c>
      <c r="C46">
        <v>100000</v>
      </c>
    </row>
    <row r="47" spans="1:7" x14ac:dyDescent="0.35">
      <c r="A47" t="s">
        <v>10</v>
      </c>
      <c r="B47" t="s">
        <v>19</v>
      </c>
      <c r="C47">
        <v>100000</v>
      </c>
      <c r="F47">
        <v>220000</v>
      </c>
    </row>
    <row r="48" spans="1:7" x14ac:dyDescent="0.35">
      <c r="A48" t="s">
        <v>11</v>
      </c>
      <c r="B48" t="s">
        <v>19</v>
      </c>
      <c r="C48">
        <v>100000</v>
      </c>
      <c r="F48">
        <v>185000</v>
      </c>
    </row>
    <row r="49" spans="1:7" x14ac:dyDescent="0.35">
      <c r="A49" t="s">
        <v>12</v>
      </c>
      <c r="B49" t="s">
        <v>19</v>
      </c>
      <c r="C49">
        <v>100000</v>
      </c>
      <c r="D49">
        <v>1000000</v>
      </c>
      <c r="F49">
        <v>385000</v>
      </c>
      <c r="G49">
        <v>100000</v>
      </c>
    </row>
    <row r="50" spans="1:7" x14ac:dyDescent="0.35">
      <c r="A50" t="s">
        <v>13</v>
      </c>
      <c r="B50" t="s">
        <v>19</v>
      </c>
      <c r="C50">
        <v>100000</v>
      </c>
      <c r="D50">
        <v>300000</v>
      </c>
      <c r="F50">
        <v>165000</v>
      </c>
      <c r="G50">
        <v>30000</v>
      </c>
    </row>
    <row r="51" spans="1:7" x14ac:dyDescent="0.35">
      <c r="A51" t="s">
        <v>6</v>
      </c>
      <c r="B51" t="s">
        <v>20</v>
      </c>
      <c r="C51">
        <v>100000</v>
      </c>
      <c r="F51">
        <v>250000</v>
      </c>
    </row>
    <row r="52" spans="1:7" x14ac:dyDescent="0.35">
      <c r="A52" t="s">
        <v>8</v>
      </c>
      <c r="B52" t="s">
        <v>20</v>
      </c>
      <c r="C52">
        <v>100000</v>
      </c>
      <c r="F52">
        <v>300000</v>
      </c>
    </row>
    <row r="53" spans="1:7" x14ac:dyDescent="0.35">
      <c r="A53" t="s">
        <v>9</v>
      </c>
      <c r="B53" t="s">
        <v>20</v>
      </c>
      <c r="C53">
        <v>100000</v>
      </c>
      <c r="F53">
        <v>200000</v>
      </c>
    </row>
    <row r="54" spans="1:7" x14ac:dyDescent="0.35">
      <c r="A54" t="s">
        <v>10</v>
      </c>
      <c r="B54" t="s">
        <v>20</v>
      </c>
      <c r="C54">
        <v>100000</v>
      </c>
      <c r="F54">
        <v>220000</v>
      </c>
    </row>
    <row r="55" spans="1:7" x14ac:dyDescent="0.35">
      <c r="A55" t="s">
        <v>11</v>
      </c>
      <c r="B55" t="s">
        <v>20</v>
      </c>
      <c r="C55">
        <v>104000</v>
      </c>
      <c r="F55">
        <v>181000</v>
      </c>
    </row>
    <row r="56" spans="1:7" x14ac:dyDescent="0.35">
      <c r="A56" t="s">
        <v>12</v>
      </c>
      <c r="B56" t="s">
        <v>20</v>
      </c>
      <c r="C56">
        <v>100000</v>
      </c>
      <c r="F56">
        <v>275000</v>
      </c>
    </row>
    <row r="57" spans="1:7" x14ac:dyDescent="0.35">
      <c r="A57" t="s">
        <v>13</v>
      </c>
      <c r="B57" t="s">
        <v>20</v>
      </c>
      <c r="C57">
        <v>100000</v>
      </c>
      <c r="F57">
        <v>165000</v>
      </c>
    </row>
    <row r="58" spans="1:7" x14ac:dyDescent="0.35">
      <c r="A58" t="s">
        <v>6</v>
      </c>
      <c r="B58" t="s">
        <v>24</v>
      </c>
      <c r="C58">
        <v>150000</v>
      </c>
      <c r="F58">
        <v>50000</v>
      </c>
    </row>
    <row r="59" spans="1:7" x14ac:dyDescent="0.35">
      <c r="A59" t="s">
        <v>8</v>
      </c>
      <c r="B59" t="s">
        <v>24</v>
      </c>
      <c r="C59">
        <v>100000</v>
      </c>
      <c r="F59">
        <v>300000</v>
      </c>
    </row>
    <row r="60" spans="1:7" x14ac:dyDescent="0.35">
      <c r="A60" t="s">
        <v>9</v>
      </c>
      <c r="B60" t="s">
        <v>24</v>
      </c>
      <c r="C60">
        <v>100000</v>
      </c>
      <c r="F60">
        <v>115000</v>
      </c>
    </row>
    <row r="61" spans="1:7" x14ac:dyDescent="0.35">
      <c r="A61" t="s">
        <v>10</v>
      </c>
      <c r="B61" t="s">
        <v>24</v>
      </c>
      <c r="C61">
        <v>100000</v>
      </c>
      <c r="F61">
        <v>220000</v>
      </c>
    </row>
    <row r="62" spans="1:7" x14ac:dyDescent="0.35">
      <c r="A62" t="s">
        <v>11</v>
      </c>
      <c r="B62" t="s">
        <v>24</v>
      </c>
      <c r="C62">
        <v>100000</v>
      </c>
    </row>
    <row r="63" spans="1:7" x14ac:dyDescent="0.35">
      <c r="A63" t="s">
        <v>12</v>
      </c>
      <c r="B63" t="s">
        <v>24</v>
      </c>
      <c r="C63">
        <v>100000</v>
      </c>
      <c r="F63">
        <v>275000</v>
      </c>
    </row>
    <row r="64" spans="1:7" x14ac:dyDescent="0.35">
      <c r="A64" t="s">
        <v>13</v>
      </c>
      <c r="B64" t="s">
        <v>24</v>
      </c>
      <c r="C64">
        <v>100000</v>
      </c>
    </row>
    <row r="65" spans="1:6" x14ac:dyDescent="0.35">
      <c r="A65" t="s">
        <v>6</v>
      </c>
      <c r="B65" t="s">
        <v>28</v>
      </c>
      <c r="C65">
        <v>100000</v>
      </c>
    </row>
    <row r="66" spans="1:6" x14ac:dyDescent="0.35">
      <c r="A66" t="s">
        <v>8</v>
      </c>
      <c r="B66" t="s">
        <v>28</v>
      </c>
      <c r="C66">
        <v>100000</v>
      </c>
      <c r="F66">
        <v>200000</v>
      </c>
    </row>
    <row r="67" spans="1:6" x14ac:dyDescent="0.35">
      <c r="A67" t="s">
        <v>9</v>
      </c>
      <c r="B67" t="s">
        <v>28</v>
      </c>
      <c r="C67">
        <v>100000</v>
      </c>
    </row>
    <row r="68" spans="1:6" x14ac:dyDescent="0.35">
      <c r="A68" t="s">
        <v>10</v>
      </c>
      <c r="B68" t="s">
        <v>28</v>
      </c>
      <c r="C68">
        <v>100000</v>
      </c>
      <c r="F68">
        <v>220000</v>
      </c>
    </row>
    <row r="69" spans="1:6" x14ac:dyDescent="0.35">
      <c r="A69" t="s">
        <v>11</v>
      </c>
      <c r="B69" t="s">
        <v>28</v>
      </c>
      <c r="C69">
        <v>100000</v>
      </c>
    </row>
    <row r="70" spans="1:6" x14ac:dyDescent="0.35">
      <c r="A70" t="s">
        <v>12</v>
      </c>
      <c r="B70" t="s">
        <v>28</v>
      </c>
      <c r="C70">
        <v>100000</v>
      </c>
      <c r="F70">
        <v>275000</v>
      </c>
    </row>
    <row r="71" spans="1:6" x14ac:dyDescent="0.35">
      <c r="A71" t="s">
        <v>13</v>
      </c>
      <c r="B71" t="s">
        <v>28</v>
      </c>
      <c r="C71">
        <v>100000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781A-CCD6-4707-AE56-FD061953E2D7}">
  <dimension ref="A1:G73"/>
  <sheetViews>
    <sheetView workbookViewId="0"/>
  </sheetViews>
  <sheetFormatPr defaultRowHeight="14.5" x14ac:dyDescent="0.35"/>
  <cols>
    <col min="1" max="1" width="20" bestFit="1" customWidth="1"/>
    <col min="2" max="2" width="20.81640625" bestFit="1" customWidth="1"/>
    <col min="3" max="3" width="21.1796875" bestFit="1" customWidth="1"/>
    <col min="4" max="4" width="19.90625" bestFit="1" customWidth="1"/>
    <col min="5" max="5" width="19.36328125" bestFit="1" customWidth="1"/>
    <col min="6" max="6" width="22.08984375" bestFit="1" customWidth="1"/>
    <col min="7" max="7" width="21.7265625" bestFit="1" customWidth="1"/>
  </cols>
  <sheetData>
    <row r="1" spans="1:7" x14ac:dyDescent="0.35">
      <c r="A1" s="15" t="s">
        <v>42</v>
      </c>
    </row>
    <row r="3" spans="1:7" x14ac:dyDescent="0.35">
      <c r="A3" t="s">
        <v>35</v>
      </c>
      <c r="B3" t="s">
        <v>36</v>
      </c>
      <c r="C3" t="s">
        <v>37</v>
      </c>
      <c r="D3" t="s">
        <v>38</v>
      </c>
      <c r="E3" t="s">
        <v>39</v>
      </c>
      <c r="F3" t="s">
        <v>40</v>
      </c>
      <c r="G3" t="s">
        <v>41</v>
      </c>
    </row>
    <row r="4" spans="1:7" x14ac:dyDescent="0.35">
      <c r="A4" t="s">
        <v>6</v>
      </c>
      <c r="B4" t="s">
        <v>7</v>
      </c>
    </row>
    <row r="5" spans="1:7" x14ac:dyDescent="0.35">
      <c r="A5" t="s">
        <v>8</v>
      </c>
      <c r="B5" t="s">
        <v>7</v>
      </c>
      <c r="C5">
        <v>100000</v>
      </c>
    </row>
    <row r="6" spans="1:7" x14ac:dyDescent="0.35">
      <c r="A6" t="s">
        <v>9</v>
      </c>
      <c r="B6" t="s">
        <v>7</v>
      </c>
    </row>
    <row r="7" spans="1:7" x14ac:dyDescent="0.35">
      <c r="A7" t="s">
        <v>10</v>
      </c>
      <c r="B7" t="s">
        <v>7</v>
      </c>
      <c r="C7">
        <v>100000</v>
      </c>
    </row>
    <row r="8" spans="1:7" x14ac:dyDescent="0.35">
      <c r="A8" t="s">
        <v>11</v>
      </c>
      <c r="B8" t="s">
        <v>7</v>
      </c>
      <c r="C8">
        <v>100000</v>
      </c>
    </row>
    <row r="9" spans="1:7" x14ac:dyDescent="0.35">
      <c r="A9" t="s">
        <v>12</v>
      </c>
      <c r="B9" t="s">
        <v>7</v>
      </c>
      <c r="C9">
        <v>100000</v>
      </c>
    </row>
    <row r="10" spans="1:7" x14ac:dyDescent="0.35">
      <c r="A10" t="s">
        <v>13</v>
      </c>
      <c r="B10" t="s">
        <v>7</v>
      </c>
      <c r="C10">
        <v>100000</v>
      </c>
    </row>
    <row r="11" spans="1:7" x14ac:dyDescent="0.35">
      <c r="A11" t="s">
        <v>6</v>
      </c>
      <c r="B11" t="s">
        <v>14</v>
      </c>
      <c r="C11">
        <v>100000</v>
      </c>
    </row>
    <row r="12" spans="1:7" x14ac:dyDescent="0.35">
      <c r="A12" t="s">
        <v>8</v>
      </c>
      <c r="B12" t="s">
        <v>14</v>
      </c>
      <c r="C12">
        <v>100000</v>
      </c>
    </row>
    <row r="13" spans="1:7" x14ac:dyDescent="0.35">
      <c r="A13" t="s">
        <v>9</v>
      </c>
      <c r="B13" t="s">
        <v>14</v>
      </c>
      <c r="C13">
        <v>150000</v>
      </c>
    </row>
    <row r="14" spans="1:7" x14ac:dyDescent="0.35">
      <c r="A14" t="s">
        <v>10</v>
      </c>
      <c r="B14" t="s">
        <v>14</v>
      </c>
      <c r="C14">
        <v>100000</v>
      </c>
    </row>
    <row r="15" spans="1:7" x14ac:dyDescent="0.35">
      <c r="A15" t="s">
        <v>11</v>
      </c>
      <c r="B15" t="s">
        <v>14</v>
      </c>
      <c r="C15">
        <v>100000</v>
      </c>
    </row>
    <row r="16" spans="1:7" x14ac:dyDescent="0.35">
      <c r="A16" t="s">
        <v>12</v>
      </c>
      <c r="B16" t="s">
        <v>14</v>
      </c>
      <c r="C16">
        <v>100000</v>
      </c>
    </row>
    <row r="17" spans="1:7" x14ac:dyDescent="0.35">
      <c r="A17" t="s">
        <v>13</v>
      </c>
      <c r="B17" t="s">
        <v>14</v>
      </c>
      <c r="C17">
        <v>100000</v>
      </c>
    </row>
    <row r="18" spans="1:7" x14ac:dyDescent="0.35">
      <c r="A18" t="s">
        <v>6</v>
      </c>
      <c r="B18" t="s">
        <v>15</v>
      </c>
      <c r="C18">
        <v>100000</v>
      </c>
    </row>
    <row r="19" spans="1:7" x14ac:dyDescent="0.35">
      <c r="A19" t="s">
        <v>8</v>
      </c>
      <c r="B19" t="s">
        <v>15</v>
      </c>
      <c r="C19">
        <v>100000</v>
      </c>
    </row>
    <row r="20" spans="1:7" x14ac:dyDescent="0.35">
      <c r="A20" t="s">
        <v>9</v>
      </c>
      <c r="B20" t="s">
        <v>15</v>
      </c>
      <c r="C20">
        <v>150000</v>
      </c>
    </row>
    <row r="21" spans="1:7" x14ac:dyDescent="0.35">
      <c r="A21" t="s">
        <v>10</v>
      </c>
      <c r="B21" t="s">
        <v>15</v>
      </c>
      <c r="C21">
        <v>100000</v>
      </c>
    </row>
    <row r="22" spans="1:7" x14ac:dyDescent="0.35">
      <c r="A22" t="s">
        <v>11</v>
      </c>
      <c r="B22" t="s">
        <v>15</v>
      </c>
      <c r="C22">
        <v>100000</v>
      </c>
    </row>
    <row r="23" spans="1:7" x14ac:dyDescent="0.35">
      <c r="A23" t="s">
        <v>12</v>
      </c>
      <c r="B23" t="s">
        <v>15</v>
      </c>
      <c r="C23">
        <v>100000</v>
      </c>
    </row>
    <row r="24" spans="1:7" x14ac:dyDescent="0.35">
      <c r="A24" t="s">
        <v>13</v>
      </c>
      <c r="B24" t="s">
        <v>15</v>
      </c>
      <c r="C24">
        <v>100000</v>
      </c>
    </row>
    <row r="25" spans="1:7" x14ac:dyDescent="0.35">
      <c r="A25" t="s">
        <v>6</v>
      </c>
      <c r="B25" t="s">
        <v>16</v>
      </c>
      <c r="C25">
        <v>250000</v>
      </c>
    </row>
    <row r="26" spans="1:7" x14ac:dyDescent="0.35">
      <c r="A26" t="s">
        <v>8</v>
      </c>
      <c r="B26" t="s">
        <v>16</v>
      </c>
      <c r="C26">
        <v>100000</v>
      </c>
    </row>
    <row r="27" spans="1:7" x14ac:dyDescent="0.35">
      <c r="A27" t="s">
        <v>9</v>
      </c>
      <c r="B27" t="s">
        <v>16</v>
      </c>
      <c r="C27">
        <v>150000</v>
      </c>
      <c r="D27">
        <v>100000</v>
      </c>
      <c r="F27">
        <v>105000</v>
      </c>
      <c r="G27">
        <v>5000</v>
      </c>
    </row>
    <row r="28" spans="1:7" x14ac:dyDescent="0.35">
      <c r="A28" t="s">
        <v>10</v>
      </c>
      <c r="B28" t="s">
        <v>16</v>
      </c>
      <c r="C28">
        <v>100000</v>
      </c>
    </row>
    <row r="29" spans="1:7" x14ac:dyDescent="0.35">
      <c r="A29" t="s">
        <v>11</v>
      </c>
      <c r="B29" t="s">
        <v>16</v>
      </c>
      <c r="C29">
        <v>100000</v>
      </c>
    </row>
    <row r="30" spans="1:7" x14ac:dyDescent="0.35">
      <c r="A30" t="s">
        <v>12</v>
      </c>
      <c r="B30" t="s">
        <v>16</v>
      </c>
      <c r="C30">
        <v>100000</v>
      </c>
    </row>
    <row r="31" spans="1:7" x14ac:dyDescent="0.35">
      <c r="A31" t="s">
        <v>13</v>
      </c>
      <c r="B31" t="s">
        <v>16</v>
      </c>
      <c r="C31">
        <v>100000</v>
      </c>
      <c r="D31">
        <v>500000</v>
      </c>
      <c r="F31">
        <v>275000</v>
      </c>
      <c r="G31">
        <v>25000</v>
      </c>
    </row>
    <row r="32" spans="1:7" x14ac:dyDescent="0.35">
      <c r="A32" t="s">
        <v>6</v>
      </c>
      <c r="B32" t="s">
        <v>17</v>
      </c>
      <c r="C32">
        <v>150000</v>
      </c>
    </row>
    <row r="33" spans="1:7" x14ac:dyDescent="0.35">
      <c r="A33" t="s">
        <v>8</v>
      </c>
      <c r="B33" t="s">
        <v>17</v>
      </c>
      <c r="C33">
        <v>100000</v>
      </c>
    </row>
    <row r="34" spans="1:7" x14ac:dyDescent="0.35">
      <c r="A34" t="s">
        <v>9</v>
      </c>
      <c r="B34" t="s">
        <v>17</v>
      </c>
      <c r="C34">
        <v>100000</v>
      </c>
      <c r="D34">
        <v>650000</v>
      </c>
      <c r="F34">
        <v>200000</v>
      </c>
      <c r="G34">
        <v>65000</v>
      </c>
    </row>
    <row r="35" spans="1:7" x14ac:dyDescent="0.35">
      <c r="A35" t="s">
        <v>10</v>
      </c>
      <c r="B35" t="s">
        <v>17</v>
      </c>
      <c r="C35">
        <v>100000</v>
      </c>
      <c r="D35">
        <v>1200000</v>
      </c>
      <c r="F35">
        <v>220000</v>
      </c>
      <c r="G35">
        <v>120000</v>
      </c>
    </row>
    <row r="36" spans="1:7" x14ac:dyDescent="0.35">
      <c r="A36" t="s">
        <v>11</v>
      </c>
      <c r="B36" t="s">
        <v>17</v>
      </c>
      <c r="C36">
        <v>100000</v>
      </c>
      <c r="D36">
        <v>500000</v>
      </c>
      <c r="E36">
        <v>5000</v>
      </c>
      <c r="G36">
        <v>50000</v>
      </c>
    </row>
    <row r="37" spans="1:7" x14ac:dyDescent="0.35">
      <c r="A37" t="s">
        <v>12</v>
      </c>
      <c r="B37" t="s">
        <v>17</v>
      </c>
      <c r="C37">
        <v>100000</v>
      </c>
    </row>
    <row r="38" spans="1:7" x14ac:dyDescent="0.35">
      <c r="A38" t="s">
        <v>13</v>
      </c>
      <c r="B38" t="s">
        <v>17</v>
      </c>
      <c r="C38">
        <v>100000</v>
      </c>
      <c r="F38">
        <v>150000</v>
      </c>
    </row>
    <row r="39" spans="1:7" x14ac:dyDescent="0.35">
      <c r="A39" t="s">
        <v>6</v>
      </c>
      <c r="B39" t="s">
        <v>18</v>
      </c>
      <c r="C39">
        <v>151000</v>
      </c>
    </row>
    <row r="40" spans="1:7" x14ac:dyDescent="0.35">
      <c r="A40" t="s">
        <v>8</v>
      </c>
      <c r="B40" t="s">
        <v>18</v>
      </c>
      <c r="C40">
        <v>100000</v>
      </c>
    </row>
    <row r="41" spans="1:7" x14ac:dyDescent="0.35">
      <c r="A41" t="s">
        <v>9</v>
      </c>
      <c r="B41" t="s">
        <v>18</v>
      </c>
      <c r="C41">
        <v>100000</v>
      </c>
      <c r="F41">
        <v>200000</v>
      </c>
    </row>
    <row r="42" spans="1:7" x14ac:dyDescent="0.35">
      <c r="A42" t="s">
        <v>10</v>
      </c>
      <c r="B42" t="s">
        <v>18</v>
      </c>
      <c r="C42">
        <v>100000</v>
      </c>
      <c r="F42">
        <v>220000</v>
      </c>
    </row>
    <row r="43" spans="1:7" x14ac:dyDescent="0.35">
      <c r="A43" t="s">
        <v>11</v>
      </c>
      <c r="B43" t="s">
        <v>18</v>
      </c>
      <c r="C43">
        <v>100000</v>
      </c>
      <c r="F43">
        <v>184000</v>
      </c>
    </row>
    <row r="44" spans="1:7" x14ac:dyDescent="0.35">
      <c r="A44" t="s">
        <v>12</v>
      </c>
      <c r="B44" t="s">
        <v>18</v>
      </c>
      <c r="C44">
        <v>100000</v>
      </c>
      <c r="D44">
        <v>100000</v>
      </c>
      <c r="G44">
        <v>10000</v>
      </c>
    </row>
    <row r="45" spans="1:7" x14ac:dyDescent="0.35">
      <c r="A45" t="s">
        <v>13</v>
      </c>
      <c r="B45" t="s">
        <v>18</v>
      </c>
      <c r="C45">
        <v>100000</v>
      </c>
      <c r="F45">
        <v>100000</v>
      </c>
    </row>
    <row r="46" spans="1:7" x14ac:dyDescent="0.35">
      <c r="A46" t="s">
        <v>6</v>
      </c>
      <c r="B46" t="s">
        <v>19</v>
      </c>
      <c r="C46">
        <v>100000</v>
      </c>
      <c r="D46">
        <v>500000</v>
      </c>
      <c r="F46">
        <v>250000</v>
      </c>
      <c r="G46">
        <v>50000</v>
      </c>
    </row>
    <row r="47" spans="1:7" x14ac:dyDescent="0.35">
      <c r="A47" t="s">
        <v>8</v>
      </c>
      <c r="B47" t="s">
        <v>19</v>
      </c>
      <c r="C47">
        <v>100000</v>
      </c>
      <c r="D47">
        <v>1000000</v>
      </c>
      <c r="F47">
        <v>300000</v>
      </c>
      <c r="G47">
        <v>100000</v>
      </c>
    </row>
    <row r="48" spans="1:7" x14ac:dyDescent="0.35">
      <c r="A48" t="s">
        <v>9</v>
      </c>
      <c r="B48" t="s">
        <v>19</v>
      </c>
      <c r="C48">
        <v>100000</v>
      </c>
    </row>
    <row r="49" spans="1:7" x14ac:dyDescent="0.35">
      <c r="A49" t="s">
        <v>10</v>
      </c>
      <c r="B49" t="s">
        <v>19</v>
      </c>
      <c r="C49">
        <v>100000</v>
      </c>
      <c r="F49">
        <v>220000</v>
      </c>
    </row>
    <row r="50" spans="1:7" x14ac:dyDescent="0.35">
      <c r="A50" t="s">
        <v>11</v>
      </c>
      <c r="B50" t="s">
        <v>19</v>
      </c>
      <c r="C50">
        <v>100000</v>
      </c>
      <c r="F50">
        <v>185000</v>
      </c>
    </row>
    <row r="51" spans="1:7" x14ac:dyDescent="0.35">
      <c r="A51" t="s">
        <v>12</v>
      </c>
      <c r="B51" t="s">
        <v>19</v>
      </c>
      <c r="C51">
        <v>100000</v>
      </c>
      <c r="D51">
        <v>1000000</v>
      </c>
      <c r="F51">
        <v>385000</v>
      </c>
      <c r="G51">
        <v>100000</v>
      </c>
    </row>
    <row r="52" spans="1:7" x14ac:dyDescent="0.35">
      <c r="A52" t="s">
        <v>13</v>
      </c>
      <c r="B52" t="s">
        <v>19</v>
      </c>
      <c r="C52">
        <v>100000</v>
      </c>
      <c r="D52">
        <v>300000</v>
      </c>
      <c r="F52">
        <v>165000</v>
      </c>
      <c r="G52">
        <v>30000</v>
      </c>
    </row>
    <row r="53" spans="1:7" x14ac:dyDescent="0.35">
      <c r="A53" t="s">
        <v>6</v>
      </c>
      <c r="B53" t="s">
        <v>20</v>
      </c>
      <c r="C53">
        <v>100000</v>
      </c>
      <c r="F53">
        <v>250000</v>
      </c>
    </row>
    <row r="54" spans="1:7" x14ac:dyDescent="0.35">
      <c r="A54" t="s">
        <v>8</v>
      </c>
      <c r="B54" t="s">
        <v>20</v>
      </c>
      <c r="C54">
        <v>100000</v>
      </c>
      <c r="F54">
        <v>300000</v>
      </c>
    </row>
    <row r="55" spans="1:7" x14ac:dyDescent="0.35">
      <c r="A55" t="s">
        <v>9</v>
      </c>
      <c r="B55" t="s">
        <v>20</v>
      </c>
      <c r="C55">
        <v>100000</v>
      </c>
      <c r="F55">
        <v>200000</v>
      </c>
    </row>
    <row r="56" spans="1:7" x14ac:dyDescent="0.35">
      <c r="A56" t="s">
        <v>10</v>
      </c>
      <c r="B56" t="s">
        <v>20</v>
      </c>
      <c r="C56">
        <v>100000</v>
      </c>
      <c r="F56">
        <v>220000</v>
      </c>
    </row>
    <row r="57" spans="1:7" x14ac:dyDescent="0.35">
      <c r="A57" t="s">
        <v>11</v>
      </c>
      <c r="B57" t="s">
        <v>20</v>
      </c>
      <c r="C57">
        <v>104000</v>
      </c>
      <c r="F57">
        <v>181000</v>
      </c>
    </row>
    <row r="58" spans="1:7" x14ac:dyDescent="0.35">
      <c r="A58" t="s">
        <v>12</v>
      </c>
      <c r="B58" t="s">
        <v>20</v>
      </c>
      <c r="C58">
        <v>100000</v>
      </c>
      <c r="F58">
        <v>275000</v>
      </c>
    </row>
    <row r="59" spans="1:7" x14ac:dyDescent="0.35">
      <c r="A59" t="s">
        <v>13</v>
      </c>
      <c r="B59" t="s">
        <v>20</v>
      </c>
      <c r="C59">
        <v>100000</v>
      </c>
      <c r="F59">
        <v>165000</v>
      </c>
    </row>
    <row r="60" spans="1:7" x14ac:dyDescent="0.35">
      <c r="A60" t="s">
        <v>6</v>
      </c>
      <c r="B60" t="s">
        <v>24</v>
      </c>
      <c r="C60">
        <v>150000</v>
      </c>
      <c r="F60">
        <v>50000</v>
      </c>
    </row>
    <row r="61" spans="1:7" x14ac:dyDescent="0.35">
      <c r="A61" t="s">
        <v>8</v>
      </c>
      <c r="B61" t="s">
        <v>24</v>
      </c>
      <c r="C61">
        <v>100000</v>
      </c>
      <c r="F61">
        <v>300000</v>
      </c>
    </row>
    <row r="62" spans="1:7" x14ac:dyDescent="0.35">
      <c r="A62" t="s">
        <v>9</v>
      </c>
      <c r="B62" t="s">
        <v>24</v>
      </c>
      <c r="C62">
        <v>100000</v>
      </c>
      <c r="F62">
        <v>115000</v>
      </c>
    </row>
    <row r="63" spans="1:7" x14ac:dyDescent="0.35">
      <c r="A63" t="s">
        <v>10</v>
      </c>
      <c r="B63" t="s">
        <v>24</v>
      </c>
      <c r="C63">
        <v>100000</v>
      </c>
      <c r="F63">
        <v>220000</v>
      </c>
    </row>
    <row r="64" spans="1:7" x14ac:dyDescent="0.35">
      <c r="A64" t="s">
        <v>11</v>
      </c>
      <c r="B64" t="s">
        <v>24</v>
      </c>
      <c r="C64">
        <v>100000</v>
      </c>
    </row>
    <row r="65" spans="1:6" x14ac:dyDescent="0.35">
      <c r="A65" t="s">
        <v>12</v>
      </c>
      <c r="B65" t="s">
        <v>24</v>
      </c>
      <c r="C65">
        <v>100000</v>
      </c>
      <c r="F65">
        <v>275000</v>
      </c>
    </row>
    <row r="66" spans="1:6" x14ac:dyDescent="0.35">
      <c r="A66" t="s">
        <v>13</v>
      </c>
      <c r="B66" t="s">
        <v>24</v>
      </c>
      <c r="C66">
        <v>100000</v>
      </c>
    </row>
    <row r="67" spans="1:6" x14ac:dyDescent="0.35">
      <c r="A67" t="s">
        <v>6</v>
      </c>
      <c r="B67" t="s">
        <v>28</v>
      </c>
      <c r="C67">
        <v>100000</v>
      </c>
    </row>
    <row r="68" spans="1:6" x14ac:dyDescent="0.35">
      <c r="A68" t="s">
        <v>8</v>
      </c>
      <c r="B68" t="s">
        <v>28</v>
      </c>
      <c r="C68">
        <v>100000</v>
      </c>
      <c r="F68">
        <v>200000</v>
      </c>
    </row>
    <row r="69" spans="1:6" x14ac:dyDescent="0.35">
      <c r="A69" t="s">
        <v>9</v>
      </c>
      <c r="B69" t="s">
        <v>28</v>
      </c>
      <c r="C69">
        <v>100000</v>
      </c>
    </row>
    <row r="70" spans="1:6" x14ac:dyDescent="0.35">
      <c r="A70" t="s">
        <v>10</v>
      </c>
      <c r="B70" t="s">
        <v>28</v>
      </c>
      <c r="C70">
        <v>100000</v>
      </c>
      <c r="F70">
        <v>220000</v>
      </c>
    </row>
    <row r="71" spans="1:6" x14ac:dyDescent="0.35">
      <c r="A71" t="s">
        <v>11</v>
      </c>
      <c r="B71" t="s">
        <v>28</v>
      </c>
      <c r="C71">
        <v>100000</v>
      </c>
    </row>
    <row r="72" spans="1:6" x14ac:dyDescent="0.35">
      <c r="A72" t="s">
        <v>12</v>
      </c>
      <c r="B72" t="s">
        <v>28</v>
      </c>
      <c r="C72">
        <v>100000</v>
      </c>
      <c r="F72">
        <v>275000</v>
      </c>
    </row>
    <row r="73" spans="1:6" x14ac:dyDescent="0.35">
      <c r="A73" t="s">
        <v>13</v>
      </c>
      <c r="B73" t="s">
        <v>28</v>
      </c>
      <c r="C73">
        <v>100000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114DF-75E6-4393-8EBC-89F94AEE033A}">
  <dimension ref="A1:Q37"/>
  <sheetViews>
    <sheetView workbookViewId="0">
      <selection activeCell="H5" sqref="H5"/>
    </sheetView>
  </sheetViews>
  <sheetFormatPr defaultRowHeight="14.5" x14ac:dyDescent="0.35"/>
  <cols>
    <col min="1" max="1" width="9.54296875" bestFit="1" customWidth="1"/>
    <col min="2" max="2" width="13.26953125" bestFit="1" customWidth="1"/>
    <col min="3" max="3" width="11.90625" bestFit="1" customWidth="1"/>
    <col min="4" max="4" width="13.81640625" bestFit="1" customWidth="1"/>
    <col min="5" max="5" width="11.36328125" bestFit="1" customWidth="1"/>
    <col min="6" max="6" width="19.453125" bestFit="1" customWidth="1"/>
    <col min="7" max="7" width="17.26953125" bestFit="1" customWidth="1"/>
    <col min="8" max="8" width="6.81640625" bestFit="1" customWidth="1"/>
    <col min="9" max="10" width="17.26953125" bestFit="1" customWidth="1"/>
    <col min="11" max="11" width="19.453125" bestFit="1" customWidth="1"/>
    <col min="12" max="12" width="19.453125" customWidth="1"/>
    <col min="13" max="14" width="19.453125" bestFit="1" customWidth="1"/>
    <col min="16" max="16" width="10.08984375" bestFit="1" customWidth="1"/>
    <col min="17" max="17" width="19.36328125" bestFit="1" customWidth="1"/>
  </cols>
  <sheetData>
    <row r="1" spans="1:15" x14ac:dyDescent="0.35">
      <c r="I1" s="5" t="s">
        <v>23</v>
      </c>
      <c r="J1" s="5" t="s">
        <v>27</v>
      </c>
      <c r="K1" s="5" t="str" vm="10">
        <f>CUBEMEMBER("ThisWorkbookDataModel","[Measures].[Sum of Savings]")</f>
        <v>Sum of Savings</v>
      </c>
      <c r="L1" s="5"/>
      <c r="M1" s="5" t="str" vm="6">
        <f>CUBEMEMBER("ThisWorkbookDataModel","[Measures].[Sum of Loans]")</f>
        <v>Sum of Loans</v>
      </c>
      <c r="N1" s="5" t="str" vm="3">
        <f>CUBEMEMBER("ThisWorkbookDataModel","[Measures].[Sum of Loanpay]")</f>
        <v>Sum of Loanpay</v>
      </c>
      <c r="O1" s="2"/>
    </row>
    <row r="2" spans="1:15" x14ac:dyDescent="0.35">
      <c r="I2" s="6" t="str" vm="11">
        <f>CUBEMEMBER("ThisWorkbookDataModel","[savedata__2].[Month].&amp;[February]")</f>
        <v>February</v>
      </c>
      <c r="J2" s="6">
        <f>MATCH(I2,{"January","February","March","April","May","June","July","August","September","October","November","December"},0)</f>
        <v>2</v>
      </c>
      <c r="K2" s="4" vm="42">
        <f>CUBEVALUE("ThisWorkbookDataModel",$I2,K$1,Slicer_Name)</f>
        <v>500000</v>
      </c>
      <c r="L2" s="4"/>
      <c r="M2" s="4" t="str" vm="26">
        <f>CUBEVALUE("ThisWorkbookDataModel",$I2,M$1,Slicer_Name)</f>
        <v/>
      </c>
      <c r="N2" s="4" t="str" vm="43">
        <f>CUBEVALUE("ThisWorkbookDataModel",$I2,N$1,Slicer_Name)</f>
        <v/>
      </c>
    </row>
    <row r="3" spans="1:15" x14ac:dyDescent="0.35">
      <c r="I3" s="6" t="str" vm="8">
        <f>CUBEMEMBER("ThisWorkbookDataModel","[savedata__2].[Month].&amp;[March]")</f>
        <v>March</v>
      </c>
      <c r="J3" s="6">
        <f>MATCH(I3,{"January","February","March","April","May","June","July","August","September","October","November","December"},0)</f>
        <v>3</v>
      </c>
      <c r="K3" s="4" vm="19">
        <f>CUBEVALUE("ThisWorkbookDataModel",$I3,K$1,Slicer_Name)</f>
        <v>750000</v>
      </c>
      <c r="L3" s="4"/>
      <c r="M3" s="4" t="str" vm="22">
        <f>CUBEVALUE("ThisWorkbookDataModel",$I3,M$1,Slicer_Name)</f>
        <v/>
      </c>
      <c r="N3" s="4" t="str" vm="36">
        <f>CUBEVALUE("ThisWorkbookDataModel",$I3,N$1,Slicer_Name)</f>
        <v/>
      </c>
    </row>
    <row r="4" spans="1:15" x14ac:dyDescent="0.35">
      <c r="B4" s="3" t="s">
        <v>22</v>
      </c>
      <c r="C4" s="3" t="s">
        <v>29</v>
      </c>
      <c r="D4" s="3" t="s">
        <v>30</v>
      </c>
      <c r="E4" s="3" t="s">
        <v>31</v>
      </c>
      <c r="F4" s="3" t="s">
        <v>32</v>
      </c>
      <c r="G4" s="3" t="s">
        <v>33</v>
      </c>
      <c r="H4" s="3" t="s">
        <v>43</v>
      </c>
      <c r="I4" s="6" t="str" vm="9">
        <f>CUBEMEMBER("ThisWorkbookDataModel","[savedata__2].[Month].&amp;[April]")</f>
        <v>April</v>
      </c>
      <c r="J4" s="6">
        <f>MATCH(I4,{"January","February","March","April","May","June","July","August","September","October","November","December"},0)</f>
        <v>4</v>
      </c>
      <c r="K4" s="4" vm="27">
        <f>CUBEVALUE("ThisWorkbookDataModel",$I4,K$1,Slicer_Name)</f>
        <v>750000</v>
      </c>
      <c r="L4" s="4"/>
      <c r="M4" s="4" t="str" vm="31">
        <f>CUBEVALUE("ThisWorkbookDataModel",$I4,M$1,Slicer_Name)</f>
        <v/>
      </c>
      <c r="N4" s="4" t="str" vm="29">
        <f>CUBEVALUE("ThisWorkbookDataModel",$I4,N$1,Slicer_Name)</f>
        <v/>
      </c>
    </row>
    <row r="5" spans="1:15" x14ac:dyDescent="0.35">
      <c r="B5" s="4">
        <v>7255000</v>
      </c>
      <c r="C5" s="4">
        <v>5850000</v>
      </c>
      <c r="D5" s="4">
        <v>555000</v>
      </c>
      <c r="E5" s="4">
        <v>5000</v>
      </c>
      <c r="F5" s="4">
        <v>585000</v>
      </c>
      <c r="G5" s="4">
        <v>835714.28571428568</v>
      </c>
      <c r="H5" s="4">
        <v>560000</v>
      </c>
      <c r="I5" s="6" t="str" vm="13">
        <f>CUBEMEMBER("ThisWorkbookDataModel","[savedata__2].[Month].&amp;[May]")</f>
        <v>May</v>
      </c>
      <c r="J5" s="6">
        <f>MATCH(I5,{"January","February","March","April","May","June","July","August","September","October","November","December"},0)</f>
        <v>5</v>
      </c>
      <c r="K5" s="4" vm="30">
        <f>CUBEVALUE("ThisWorkbookDataModel",$I5,K$1,Slicer_Name)</f>
        <v>900000</v>
      </c>
      <c r="L5" s="4"/>
      <c r="M5" s="4" vm="23">
        <f>CUBEVALUE("ThisWorkbookDataModel",$I5,M$1,Slicer_Name)</f>
        <v>600000</v>
      </c>
      <c r="N5" s="4" vm="38">
        <f>CUBEVALUE("ThisWorkbookDataModel",$I5,N$1,Slicer_Name)</f>
        <v>380000</v>
      </c>
    </row>
    <row r="6" spans="1:15" x14ac:dyDescent="0.35">
      <c r="I6" s="6" t="str" vm="12">
        <f>CUBEMEMBER("ThisWorkbookDataModel","[savedata__2].[Month].&amp;[June]")</f>
        <v>June</v>
      </c>
      <c r="J6" s="6">
        <f>MATCH(I6,{"January","February","March","April","May","June","July","August","September","October","November","December"},0)</f>
        <v>6</v>
      </c>
      <c r="K6" s="4" vm="18">
        <f>CUBEVALUE("ThisWorkbookDataModel",$I6,K$1,Slicer_Name)</f>
        <v>750000</v>
      </c>
      <c r="L6" s="4"/>
      <c r="M6" s="4" vm="35">
        <f>CUBEVALUE("ThisWorkbookDataModel",$I6,M$1,Slicer_Name)</f>
        <v>2350000</v>
      </c>
      <c r="N6" s="4" vm="34">
        <f>CUBEVALUE("ThisWorkbookDataModel",$I6,N$1,Slicer_Name)</f>
        <v>570000</v>
      </c>
    </row>
    <row r="7" spans="1:15" x14ac:dyDescent="0.35">
      <c r="I7" s="6" t="str" vm="2">
        <f>CUBEMEMBER("ThisWorkbookDataModel","[savedata__2].[Month].&amp;[July]")</f>
        <v>July</v>
      </c>
      <c r="J7" s="6">
        <f>MATCH(I7,{"January","February","March","April","May","June","July","August","September","October","November","December"},0)</f>
        <v>7</v>
      </c>
      <c r="K7" s="4" vm="16">
        <f>CUBEVALUE("ThisWorkbookDataModel",$I7,K$1,Slicer_Name)</f>
        <v>751000</v>
      </c>
      <c r="L7" s="4"/>
      <c r="M7" s="4" vm="24">
        <f>CUBEVALUE("ThisWorkbookDataModel",$I7,M$1,Slicer_Name)</f>
        <v>100000</v>
      </c>
      <c r="N7" s="4" vm="20">
        <f>CUBEVALUE("ThisWorkbookDataModel",$I7,N$1,Slicer_Name)</f>
        <v>704000</v>
      </c>
    </row>
    <row r="8" spans="1:15" x14ac:dyDescent="0.35">
      <c r="D8" s="1">
        <v>1</v>
      </c>
      <c r="I8" s="6" t="str" vm="5">
        <f>CUBEMEMBER("ThisWorkbookDataModel","[savedata__2].[Month].&amp;[August]")</f>
        <v>August</v>
      </c>
      <c r="J8" s="6">
        <f>MATCH(I8,{"January","February","March","April","May","June","July","August","September","October","November","December"},0)</f>
        <v>8</v>
      </c>
      <c r="K8" s="4" vm="28">
        <f>CUBEVALUE("ThisWorkbookDataModel",$I8,K$1,Slicer_Name)</f>
        <v>700000</v>
      </c>
      <c r="L8" s="4"/>
      <c r="M8" s="4" vm="17">
        <f>CUBEVALUE("ThisWorkbookDataModel",$I8,M$1,Slicer_Name)</f>
        <v>2800000</v>
      </c>
      <c r="N8" s="4" vm="21">
        <f>CUBEVALUE("ThisWorkbookDataModel",$I8,N$1,Slicer_Name)</f>
        <v>1505000</v>
      </c>
    </row>
    <row r="9" spans="1:15" x14ac:dyDescent="0.35">
      <c r="I9" s="6" t="str" vm="1">
        <f>CUBEMEMBER("ThisWorkbookDataModel","[savedata__2].[Month].&amp;[September]")</f>
        <v>September</v>
      </c>
      <c r="J9" s="6">
        <f>MATCH(I9,{"January","February","March","April","May","June","July","August","September","October","November","December"},0)</f>
        <v>9</v>
      </c>
      <c r="K9" s="4" vm="14">
        <f>CUBEVALUE("ThisWorkbookDataModel",$I9,K$1,Slicer_Name)</f>
        <v>704000</v>
      </c>
      <c r="L9" s="4"/>
      <c r="M9" s="4" t="str" vm="33">
        <f>CUBEVALUE("ThisWorkbookDataModel",$I9,M$1,Slicer_Name)</f>
        <v/>
      </c>
      <c r="N9" s="4" vm="39">
        <f>CUBEVALUE("ThisWorkbookDataModel",$I9,N$1,Slicer_Name)</f>
        <v>1591000</v>
      </c>
    </row>
    <row r="10" spans="1:15" x14ac:dyDescent="0.35">
      <c r="I10" s="6" t="str" vm="4">
        <f>CUBEMEMBER("ThisWorkbookDataModel","[savedata__2].[Month].&amp;[October]")</f>
        <v>October</v>
      </c>
      <c r="J10" s="6">
        <f>MATCH(I10,{"January","February","March","April","May","June","July","August","September","October","November","December"},0)</f>
        <v>10</v>
      </c>
      <c r="K10" s="4" vm="40">
        <f>CUBEVALUE("ThisWorkbookDataModel",$I10,K$1,Slicer_Name)</f>
        <v>750000</v>
      </c>
      <c r="L10" s="4"/>
      <c r="M10" s="4" t="str" vm="41">
        <f>CUBEVALUE("ThisWorkbookDataModel",$I10,M$1,Slicer_Name)</f>
        <v/>
      </c>
      <c r="N10" s="4" vm="25">
        <f>CUBEVALUE("ThisWorkbookDataModel",$I10,N$1,Slicer_Name)</f>
        <v>960000</v>
      </c>
    </row>
    <row r="11" spans="1:15" x14ac:dyDescent="0.35">
      <c r="I11" s="6" t="str" vm="44">
        <f>CUBEMEMBER("ThisWorkbookDataModel","[savedata__2].[Month].&amp;[November]")</f>
        <v>November</v>
      </c>
      <c r="J11" s="6">
        <f>MATCH(I11,{"January","February","March","April","May","June","July","August","September","October","November","December"},0)</f>
        <v>11</v>
      </c>
      <c r="K11" s="4" vm="45">
        <f>CUBEVALUE("ThisWorkbookDataModel",$I11,K$1,Slicer_Name)</f>
        <v>700000</v>
      </c>
      <c r="L11" s="4"/>
      <c r="M11" s="4"/>
      <c r="N11" s="4" vm="46">
        <f>CUBEVALUE("ThisWorkbookDataModel",$I11,N$1,Slicer_Name)</f>
        <v>695000</v>
      </c>
    </row>
    <row r="12" spans="1:15" x14ac:dyDescent="0.35">
      <c r="A12" t="s">
        <v>26</v>
      </c>
      <c r="I12" s="6" t="str" vm="7">
        <f>CUBEMEMBER("ThisWorkbookDataModel","[savedata__2].[Month].[All]","Grand Total")</f>
        <v>Grand Total</v>
      </c>
      <c r="J12" s="6"/>
      <c r="K12" s="4" vm="15">
        <f>CUBEVALUE("ThisWorkbookDataModel",$I12,K$1,Slicer_Name)</f>
        <v>7255000</v>
      </c>
      <c r="L12" s="4"/>
      <c r="M12" s="4" vm="32">
        <f>CUBEVALUE("ThisWorkbookDataModel",$I12,M$1,Slicer_Name)</f>
        <v>5850000</v>
      </c>
      <c r="N12" s="4" vm="37">
        <f>CUBEVALUE("ThisWorkbookDataModel",$I12,N$1,Slicer_Name)</f>
        <v>6405000</v>
      </c>
    </row>
    <row r="15" spans="1:15" x14ac:dyDescent="0.35">
      <c r="A15">
        <f>MATCH(I4,{"January","February","March","April","May","June","July","August","September","October","November","December"},0)</f>
        <v>4</v>
      </c>
    </row>
    <row r="16" spans="1:15" x14ac:dyDescent="0.35">
      <c r="A16">
        <f>MATCH(I5,{"January","February","March","April","May","June","July","August","September","October","November","December"},0)</f>
        <v>5</v>
      </c>
    </row>
    <row r="17" spans="1:17" x14ac:dyDescent="0.35">
      <c r="A17">
        <f>MATCH(I6,{"January","February","March","April","May","June","July","August","September","October","November","December"},0)</f>
        <v>6</v>
      </c>
    </row>
    <row r="18" spans="1:17" x14ac:dyDescent="0.35">
      <c r="A18">
        <f>MATCH(I7,{"January","February","March","April","May","June","July","August","September","October","November","December"},0)</f>
        <v>7</v>
      </c>
    </row>
    <row r="19" spans="1:17" x14ac:dyDescent="0.35">
      <c r="A19">
        <f>MATCH(I8,{"January","February","March","April","May","June","July","August","September","October","November","December"},0)</f>
        <v>8</v>
      </c>
    </row>
    <row r="20" spans="1:17" x14ac:dyDescent="0.35">
      <c r="A20">
        <f>MATCH(I9,{"January","February","March","April","May","June","July","August","September","October","November","December"},0)</f>
        <v>9</v>
      </c>
    </row>
    <row r="21" spans="1:17" x14ac:dyDescent="0.35">
      <c r="A21">
        <f>MATCH(I10,{"January","February","March","April","May","June","July","August","September","October","November","December"},0)</f>
        <v>10</v>
      </c>
    </row>
    <row r="22" spans="1:17" x14ac:dyDescent="0.35">
      <c r="K22" s="16"/>
      <c r="L22" s="16"/>
      <c r="M22" s="16"/>
      <c r="P22" t="s">
        <v>23</v>
      </c>
      <c r="Q22" t="s">
        <v>32</v>
      </c>
    </row>
    <row r="23" spans="1:17" x14ac:dyDescent="0.35">
      <c r="E23" s="13" t="s">
        <v>23</v>
      </c>
      <c r="F23" s="3" t="s">
        <v>22</v>
      </c>
      <c r="H23" t="s">
        <v>23</v>
      </c>
      <c r="I23" t="s">
        <v>22</v>
      </c>
      <c r="M23" s="4"/>
      <c r="P23" t="s">
        <v>7</v>
      </c>
      <c r="Q23">
        <v>0</v>
      </c>
    </row>
    <row r="24" spans="1:17" x14ac:dyDescent="0.35">
      <c r="E24" s="6" t="s">
        <v>15</v>
      </c>
      <c r="F24" s="4">
        <v>750000</v>
      </c>
      <c r="H24" t="s">
        <v>7</v>
      </c>
      <c r="I24">
        <v>500000</v>
      </c>
      <c r="M24" s="4"/>
      <c r="P24" t="s">
        <v>14</v>
      </c>
      <c r="Q24">
        <v>0</v>
      </c>
    </row>
    <row r="25" spans="1:17" x14ac:dyDescent="0.35">
      <c r="E25" s="6" t="s">
        <v>19</v>
      </c>
      <c r="F25" s="4">
        <v>700000</v>
      </c>
      <c r="H25" t="s">
        <v>14</v>
      </c>
      <c r="I25">
        <v>750000</v>
      </c>
      <c r="K25" s="6"/>
      <c r="M25" s="4"/>
      <c r="P25" t="s">
        <v>15</v>
      </c>
      <c r="Q25">
        <v>0</v>
      </c>
    </row>
    <row r="26" spans="1:17" x14ac:dyDescent="0.35">
      <c r="B26" s="9" t="s">
        <v>25</v>
      </c>
      <c r="C26" s="10" t="s">
        <v>22</v>
      </c>
      <c r="E26" s="6" t="s">
        <v>7</v>
      </c>
      <c r="F26" s="4">
        <v>500000</v>
      </c>
      <c r="H26" t="s">
        <v>15</v>
      </c>
      <c r="I26">
        <v>750000</v>
      </c>
      <c r="K26" s="6"/>
      <c r="M26" s="4"/>
      <c r="P26" t="s">
        <v>16</v>
      </c>
      <c r="Q26" s="4">
        <v>60000</v>
      </c>
    </row>
    <row r="27" spans="1:17" x14ac:dyDescent="0.35">
      <c r="B27" s="7" t="s">
        <v>7</v>
      </c>
      <c r="C27" s="8" vm="42">
        <f t="shared" ref="C27:C35" si="0">_xlfn.IFS($D$8=1,K2,$D$8=2,M2,$D$8=3,N2)</f>
        <v>500000</v>
      </c>
      <c r="E27" s="6" t="s">
        <v>18</v>
      </c>
      <c r="F27" s="4">
        <v>751000</v>
      </c>
      <c r="H27" t="s">
        <v>16</v>
      </c>
      <c r="I27">
        <v>900000</v>
      </c>
      <c r="K27" s="6"/>
      <c r="M27" s="4"/>
      <c r="P27" t="s">
        <v>17</v>
      </c>
      <c r="Q27" s="4">
        <v>235000</v>
      </c>
    </row>
    <row r="28" spans="1:17" x14ac:dyDescent="0.35">
      <c r="B28" s="7" t="s">
        <v>14</v>
      </c>
      <c r="C28" s="8" vm="19">
        <f t="shared" si="0"/>
        <v>750000</v>
      </c>
      <c r="E28" s="6" t="s">
        <v>17</v>
      </c>
      <c r="F28" s="4">
        <v>750000</v>
      </c>
      <c r="H28" t="s">
        <v>17</v>
      </c>
      <c r="I28">
        <v>750000</v>
      </c>
      <c r="K28" s="6"/>
      <c r="M28" s="4"/>
      <c r="P28" t="s">
        <v>18</v>
      </c>
      <c r="Q28" s="4">
        <v>10000</v>
      </c>
    </row>
    <row r="29" spans="1:17" x14ac:dyDescent="0.35">
      <c r="B29" s="7" t="s">
        <v>15</v>
      </c>
      <c r="C29" s="8" vm="27">
        <f t="shared" si="0"/>
        <v>750000</v>
      </c>
      <c r="E29" s="6" t="s">
        <v>14</v>
      </c>
      <c r="F29" s="4">
        <v>750000</v>
      </c>
      <c r="H29" t="s">
        <v>18</v>
      </c>
      <c r="I29">
        <v>751000</v>
      </c>
      <c r="K29" s="6"/>
      <c r="M29" s="4"/>
      <c r="P29" t="s">
        <v>19</v>
      </c>
      <c r="Q29" s="4">
        <v>280000</v>
      </c>
    </row>
    <row r="30" spans="1:17" x14ac:dyDescent="0.35">
      <c r="B30" s="7" t="s">
        <v>16</v>
      </c>
      <c r="C30" s="8" vm="30">
        <f t="shared" si="0"/>
        <v>900000</v>
      </c>
      <c r="E30" s="6" t="s">
        <v>16</v>
      </c>
      <c r="F30" s="4">
        <v>900000</v>
      </c>
      <c r="H30" t="s">
        <v>19</v>
      </c>
      <c r="I30">
        <v>700000</v>
      </c>
      <c r="K30" s="6"/>
      <c r="M30" s="4"/>
      <c r="P30" t="s">
        <v>20</v>
      </c>
      <c r="Q30">
        <v>0</v>
      </c>
    </row>
    <row r="31" spans="1:17" x14ac:dyDescent="0.35">
      <c r="B31" s="7" t="s">
        <v>17</v>
      </c>
      <c r="C31" s="8" vm="18">
        <f t="shared" si="0"/>
        <v>750000</v>
      </c>
      <c r="E31" s="6" t="s">
        <v>28</v>
      </c>
      <c r="F31" s="4">
        <v>700000</v>
      </c>
      <c r="H31" t="s">
        <v>20</v>
      </c>
      <c r="I31">
        <v>704000</v>
      </c>
      <c r="K31" s="6"/>
      <c r="M31" s="4"/>
      <c r="P31" t="s">
        <v>24</v>
      </c>
      <c r="Q31">
        <v>0</v>
      </c>
    </row>
    <row r="32" spans="1:17" x14ac:dyDescent="0.35">
      <c r="B32" s="7" t="s">
        <v>18</v>
      </c>
      <c r="C32" s="8" vm="16">
        <f t="shared" si="0"/>
        <v>751000</v>
      </c>
      <c r="E32" s="6" t="s">
        <v>24</v>
      </c>
      <c r="F32" s="4">
        <v>750000</v>
      </c>
      <c r="H32" t="s">
        <v>24</v>
      </c>
      <c r="I32">
        <v>750000</v>
      </c>
      <c r="K32" s="6"/>
      <c r="M32" s="4"/>
      <c r="P32" t="s">
        <v>28</v>
      </c>
      <c r="Q32">
        <v>0</v>
      </c>
    </row>
    <row r="33" spans="2:17" x14ac:dyDescent="0.35">
      <c r="B33" s="7" t="s">
        <v>19</v>
      </c>
      <c r="C33" s="8" vm="28">
        <f t="shared" si="0"/>
        <v>700000</v>
      </c>
      <c r="E33" s="6" t="s">
        <v>20</v>
      </c>
      <c r="F33" s="4">
        <v>704000</v>
      </c>
      <c r="H33" t="s">
        <v>28</v>
      </c>
      <c r="I33">
        <v>700000</v>
      </c>
      <c r="Q33" s="14"/>
    </row>
    <row r="34" spans="2:17" x14ac:dyDescent="0.35">
      <c r="B34" s="7" t="s">
        <v>20</v>
      </c>
      <c r="C34" s="8" vm="14">
        <f t="shared" si="0"/>
        <v>704000</v>
      </c>
      <c r="E34" s="6" t="s">
        <v>34</v>
      </c>
      <c r="F34" s="4">
        <v>7255000</v>
      </c>
      <c r="H34" t="s">
        <v>34</v>
      </c>
      <c r="I34">
        <v>7255000</v>
      </c>
    </row>
    <row r="35" spans="2:17" x14ac:dyDescent="0.35">
      <c r="B35" s="11" t="s">
        <v>24</v>
      </c>
      <c r="C35" s="12" vm="40">
        <f t="shared" si="0"/>
        <v>750000</v>
      </c>
    </row>
    <row r="36" spans="2:17" x14ac:dyDescent="0.35">
      <c r="B36" s="11" t="s">
        <v>28</v>
      </c>
      <c r="C36" s="12" vm="45">
        <f>_xlfn.IFS($D$8=1,K11,$D$8=2,M11,$D$8=3,N11)</f>
        <v>700000</v>
      </c>
    </row>
    <row r="37" spans="2:17" x14ac:dyDescent="0.35">
      <c r="M37">
        <v>0</v>
      </c>
    </row>
  </sheetData>
  <phoneticPr fontId="2" type="noConversion"/>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7AAF1-B48F-4C5F-82C0-DB63B490FC7A}">
  <dimension ref="A1"/>
  <sheetViews>
    <sheetView showGridLines="0" showRowColHeaders="0" tabSelected="1" zoomScale="90" zoomScaleNormal="90" workbookViewId="0">
      <selection activeCell="V17" sqref="V17"/>
    </sheetView>
  </sheetViews>
  <sheetFormatPr defaultRowHeight="14.5" x14ac:dyDescent="0.35"/>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Option Button 2">
              <controlPr defaultSize="0" autoFill="0" autoLine="0" autoPict="0">
                <anchor moveWithCells="1">
                  <from>
                    <xdr:col>16</xdr:col>
                    <xdr:colOff>177800</xdr:colOff>
                    <xdr:row>17</xdr:row>
                    <xdr:rowOff>88900</xdr:rowOff>
                  </from>
                  <to>
                    <xdr:col>17</xdr:col>
                    <xdr:colOff>444500</xdr:colOff>
                    <xdr:row>19</xdr:row>
                    <xdr:rowOff>12700</xdr:rowOff>
                  </to>
                </anchor>
              </controlPr>
            </control>
          </mc:Choice>
        </mc:AlternateContent>
        <mc:AlternateContent xmlns:mc="http://schemas.openxmlformats.org/markup-compatibility/2006">
          <mc:Choice Requires="x14">
            <control shapeId="1027" r:id="rId5" name="Option Button 3">
              <controlPr defaultSize="0" autoFill="0" autoLine="0" autoPict="0">
                <anchor moveWithCells="1">
                  <from>
                    <xdr:col>17</xdr:col>
                    <xdr:colOff>444500</xdr:colOff>
                    <xdr:row>17</xdr:row>
                    <xdr:rowOff>88900</xdr:rowOff>
                  </from>
                  <to>
                    <xdr:col>19</xdr:col>
                    <xdr:colOff>107950</xdr:colOff>
                    <xdr:row>19</xdr:row>
                    <xdr:rowOff>12700</xdr:rowOff>
                  </to>
                </anchor>
              </controlPr>
            </control>
          </mc:Choice>
        </mc:AlternateContent>
        <mc:AlternateContent xmlns:mc="http://schemas.openxmlformats.org/markup-compatibility/2006">
          <mc:Choice Requires="x14">
            <control shapeId="1028" r:id="rId6" name="Option Button 4">
              <controlPr defaultSize="0" autoFill="0" autoLine="0" autoPict="0">
                <anchor moveWithCells="1">
                  <from>
                    <xdr:col>19</xdr:col>
                    <xdr:colOff>107950</xdr:colOff>
                    <xdr:row>17</xdr:row>
                    <xdr:rowOff>88900</xdr:rowOff>
                  </from>
                  <to>
                    <xdr:col>21</xdr:col>
                    <xdr:colOff>196850</xdr:colOff>
                    <xdr:row>19</xdr:row>
                    <xdr:rowOff>12700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D78C8FCF-CC80-440E-916B-B74B3D442659}">
  <ds:schemaRefs/>
</ds:datastoreItem>
</file>

<file path=customXml/itemProps2.xml><?xml version="1.0" encoding="utf-8"?>
<ds:datastoreItem xmlns:ds="http://schemas.openxmlformats.org/officeDocument/2006/customXml" ds:itemID="{C2FDFEC3-4854-4828-95BD-32394FFFB33A}">
  <ds:schemaRefs/>
</ds:datastoreItem>
</file>

<file path=customXml/itemProps3.xml><?xml version="1.0" encoding="utf-8"?>
<ds:datastoreItem xmlns:ds="http://schemas.openxmlformats.org/officeDocument/2006/customXml" ds:itemID="{4C174B27-F573-4F7E-8E10-87D76B84500E}">
  <ds:schemaRefs/>
</ds:datastoreItem>
</file>

<file path=customXml/itemProps4.xml><?xml version="1.0" encoding="utf-8"?>
<ds:datastoreItem xmlns:ds="http://schemas.openxmlformats.org/officeDocument/2006/customXml" ds:itemID="{541EBC33-5C1E-457B-BC37-78DF2F851CFD}">
  <ds:schemaRefs/>
</ds:datastoreItem>
</file>

<file path=customXml/itemProps5.xml><?xml version="1.0" encoding="utf-8"?>
<ds:datastoreItem xmlns:ds="http://schemas.openxmlformats.org/officeDocument/2006/customXml" ds:itemID="{73B25689-7F98-4429-8957-59EE54A4750A}">
  <ds:schemaRefs/>
</ds:datastoreItem>
</file>

<file path=customXml/itemProps6.xml><?xml version="1.0" encoding="utf-8"?>
<ds:datastoreItem xmlns:ds="http://schemas.openxmlformats.org/officeDocument/2006/customXml" ds:itemID="{0C5D0166-D089-458F-B966-F521BCFF74A9}">
  <ds:schemaRefs/>
</ds:datastoreItem>
</file>

<file path=customXml/itemProps7.xml><?xml version="1.0" encoding="utf-8"?>
<ds:datastoreItem xmlns:ds="http://schemas.openxmlformats.org/officeDocument/2006/customXml" ds:itemID="{59F4B21D-F4D9-4CB4-8B03-72342CB0F547}">
  <ds:schemaRefs/>
</ds:datastoreItem>
</file>

<file path=customXml/itemProps8.xml><?xml version="1.0" encoding="utf-8"?>
<ds:datastoreItem xmlns:ds="http://schemas.openxmlformats.org/officeDocument/2006/customXml" ds:itemID="{200AEBE3-909B-455D-8773-CFA6C42DE412}">
  <ds:schemaRefs>
    <ds:schemaRef ds:uri="http://schemas.microsoft.com/DataMashup"/>
  </ds:schemaRefs>
</ds:datastoreItem>
</file>

<file path=customXml/itemProps9.xml><?xml version="1.0" encoding="utf-8"?>
<ds:datastoreItem xmlns:ds="http://schemas.openxmlformats.org/officeDocument/2006/customXml" ds:itemID="{42BD6199-7991-4F39-96BF-D0B89E3165B1}">
  <ds:schemaRefs/>
</ds:datastoreItem>
</file>

<file path=customXml/itemProps10.xml><?xml version="1.0" encoding="utf-8"?>
<ds:datastoreItem xmlns:ds="http://schemas.openxmlformats.org/officeDocument/2006/customXml" ds:itemID="{FCA5DE07-D90E-44A2-BCEB-3B62D0512244}">
  <ds:schemaRefs/>
</ds:datastoreItem>
</file>

<file path=customXml/itemProps11.xml><?xml version="1.0" encoding="utf-8"?>
<ds:datastoreItem xmlns:ds="http://schemas.openxmlformats.org/officeDocument/2006/customXml" ds:itemID="{8D90A2B1-1CFA-4B7C-9B98-0F9A4AA808E9}">
  <ds:schemaRefs/>
</ds:datastoreItem>
</file>

<file path=customXml/itemProps12.xml><?xml version="1.0" encoding="utf-8"?>
<ds:datastoreItem xmlns:ds="http://schemas.openxmlformats.org/officeDocument/2006/customXml" ds:itemID="{EC26C833-682B-4FD0-968D-83E92934D30B}">
  <ds:schemaRefs/>
</ds:datastoreItem>
</file>

<file path=customXml/itemProps13.xml><?xml version="1.0" encoding="utf-8"?>
<ds:datastoreItem xmlns:ds="http://schemas.openxmlformats.org/officeDocument/2006/customXml" ds:itemID="{D750E91F-B656-40CD-9233-A77A495EF74C}">
  <ds:schemaRefs/>
</ds:datastoreItem>
</file>

<file path=customXml/itemProps14.xml><?xml version="1.0" encoding="utf-8"?>
<ds:datastoreItem xmlns:ds="http://schemas.openxmlformats.org/officeDocument/2006/customXml" ds:itemID="{CB400608-C2AF-412A-9EFF-8F5C545967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savedata</vt:lpstr>
      <vt:lpstr>Sheet1</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John</dc:creator>
  <cp:lastModifiedBy>Raymond John</cp:lastModifiedBy>
  <cp:lastPrinted>2025-11-21T13:43:59Z</cp:lastPrinted>
  <dcterms:created xsi:type="dcterms:W3CDTF">2025-10-24T11:33:09Z</dcterms:created>
  <dcterms:modified xsi:type="dcterms:W3CDTF">2025-12-03T10:33:33Z</dcterms:modified>
</cp:coreProperties>
</file>